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0730" windowHeight="11760" tabRatio="834" firstSheet="1" activeTab="10"/>
  </bookViews>
  <sheets>
    <sheet name="КПК1410180" sheetId="8" state="hidden" r:id="rId1"/>
    <sheet name="КПК0712010" sheetId="3" r:id="rId2"/>
    <sheet name="КПК0712030" sheetId="4" r:id="rId3"/>
    <sheet name="КПК0712100" sheetId="5" r:id="rId4"/>
    <sheet name="КПК0712111" sheetId="6" r:id="rId5"/>
    <sheet name="КПК0712151" sheetId="14" r:id="rId6"/>
    <sheet name="КПК0712152" sheetId="7" r:id="rId7"/>
    <sheet name="КПК0712144" sheetId="15" r:id="rId8"/>
    <sheet name="КПК 0710160" sheetId="9" r:id="rId9"/>
    <sheet name="КПК0713210" sheetId="13" r:id="rId10"/>
    <sheet name="КПК0717322" sheetId="16" r:id="rId11"/>
    <sheet name="КПК0717363" sheetId="17" r:id="rId12"/>
  </sheets>
  <definedNames>
    <definedName name="_xlnm.Print_Area" localSheetId="8">'КПК 0710160'!$A$1:$BO$87</definedName>
    <definedName name="_xlnm.Print_Area" localSheetId="1">КПК0712010!$A$1:$BL$91</definedName>
    <definedName name="_xlnm.Print_Area" localSheetId="2">КПК0712030!$A$1:$BM$94</definedName>
    <definedName name="_xlnm.Print_Area" localSheetId="9">КПК0713210!$A$1:$BJ$77</definedName>
  </definedNames>
  <calcPr calcId="114210"/>
</workbook>
</file>

<file path=xl/calcChain.xml><?xml version="1.0" encoding="utf-8"?>
<calcChain xmlns="http://schemas.openxmlformats.org/spreadsheetml/2006/main">
  <c r="AO69" i="16"/>
  <c r="AO71"/>
  <c r="AO77"/>
  <c r="AL47"/>
  <c r="AT50"/>
  <c r="AY81"/>
  <c r="AY62" i="17"/>
  <c r="AY66"/>
  <c r="AY64"/>
  <c r="AO64"/>
  <c r="AO60"/>
  <c r="BD18"/>
  <c r="AL42" i="16"/>
  <c r="AL48"/>
  <c r="AL51"/>
  <c r="AL52"/>
  <c r="BD19"/>
  <c r="T59" i="5"/>
  <c r="AN20"/>
  <c r="T55" i="3"/>
  <c r="AB55"/>
  <c r="BD19"/>
  <c r="AB56"/>
  <c r="T56"/>
  <c r="AN19"/>
  <c r="U18" i="17"/>
  <c r="AD42"/>
  <c r="AL42"/>
  <c r="AT42"/>
  <c r="AG51"/>
  <c r="AG52"/>
  <c r="AY60"/>
  <c r="T53" i="6"/>
  <c r="AN19"/>
  <c r="AN19" i="4"/>
  <c r="AN20" i="15"/>
  <c r="AJ53" i="6"/>
  <c r="AJ55"/>
  <c r="AB55"/>
  <c r="T55"/>
  <c r="AO78" i="16"/>
  <c r="AB60"/>
  <c r="AT49" i="7"/>
  <c r="AD52" i="16"/>
  <c r="AT52"/>
  <c r="AT51"/>
  <c r="AY77"/>
  <c r="AY73"/>
  <c r="AY69"/>
  <c r="AT46"/>
  <c r="AT45"/>
  <c r="AT44"/>
  <c r="AT43"/>
  <c r="AT48"/>
  <c r="AT47"/>
  <c r="AT49"/>
  <c r="U55" i="15"/>
  <c r="AI69" i="7"/>
  <c r="AJ58"/>
  <c r="AB58"/>
  <c r="T58"/>
  <c r="AJ56"/>
  <c r="AN20"/>
  <c r="AL45" i="4"/>
  <c r="BD19"/>
  <c r="AL45" i="3"/>
  <c r="AJ53" i="13"/>
  <c r="AB53"/>
  <c r="T53"/>
  <c r="AD44"/>
  <c r="AL44"/>
  <c r="AT44"/>
  <c r="T60" i="16"/>
  <c r="AJ60"/>
  <c r="AJ61"/>
  <c r="AB61"/>
  <c r="T61"/>
  <c r="AT42"/>
  <c r="U19"/>
  <c r="AY71"/>
  <c r="AY75"/>
  <c r="AY78"/>
  <c r="AY80"/>
  <c r="AD43" i="13"/>
  <c r="T52"/>
  <c r="AI61"/>
  <c r="AY67"/>
  <c r="AY65"/>
  <c r="AY63"/>
  <c r="AY61"/>
  <c r="AJ52"/>
  <c r="AD43" i="6"/>
  <c r="AT43"/>
  <c r="AT46"/>
  <c r="AL46"/>
  <c r="AD46"/>
  <c r="AB53"/>
  <c r="AJ55" i="3"/>
  <c r="AI75" i="9"/>
  <c r="AI74"/>
  <c r="AI73"/>
  <c r="AD48"/>
  <c r="AN19"/>
  <c r="AU73" i="15"/>
  <c r="AU69"/>
  <c r="AI67"/>
  <c r="AU67"/>
  <c r="AU67" i="7"/>
  <c r="AU71"/>
  <c r="AU69"/>
  <c r="AU68"/>
  <c r="AN18" i="14"/>
  <c r="AU70" i="6"/>
  <c r="BD19"/>
  <c r="AE79" i="5"/>
  <c r="AE77"/>
  <c r="AX79" i="4"/>
  <c r="AX78"/>
  <c r="AX84"/>
  <c r="AX83"/>
  <c r="AX81"/>
  <c r="AX80"/>
  <c r="AX77"/>
  <c r="AX75"/>
  <c r="AX74"/>
  <c r="AX73"/>
  <c r="AX72"/>
  <c r="AX70"/>
  <c r="AX69"/>
  <c r="AX68"/>
  <c r="AX67"/>
  <c r="AX66"/>
  <c r="T55"/>
  <c r="AX74" i="3"/>
  <c r="AX82"/>
  <c r="AX81"/>
  <c r="AX79"/>
  <c r="AX78"/>
  <c r="AX77"/>
  <c r="AX73"/>
  <c r="AX72"/>
  <c r="AX75"/>
  <c r="AX70"/>
  <c r="AX69"/>
  <c r="AX68"/>
  <c r="AX67"/>
  <c r="AX66"/>
  <c r="AB59" i="5"/>
  <c r="AD49"/>
  <c r="AT49"/>
  <c r="AT50"/>
  <c r="AT52"/>
  <c r="AL52"/>
  <c r="AI76" i="9"/>
  <c r="AI66" i="15"/>
  <c r="AT46" i="9"/>
  <c r="AT48"/>
  <c r="AT47"/>
  <c r="AT49"/>
  <c r="AK55" i="15"/>
  <c r="AC56"/>
  <c r="U56"/>
  <c r="AU78" i="9"/>
  <c r="AU76"/>
  <c r="AU75"/>
  <c r="AU74"/>
  <c r="AU73"/>
  <c r="AU71"/>
  <c r="AU70"/>
  <c r="AU69"/>
  <c r="AU67"/>
  <c r="AG58"/>
  <c r="AL49"/>
  <c r="AD49"/>
  <c r="AT45" i="6"/>
  <c r="AT44"/>
  <c r="AD44" i="4"/>
  <c r="AT44"/>
  <c r="AT45"/>
  <c r="AT46"/>
  <c r="AT47"/>
  <c r="AL47"/>
  <c r="AL48" i="3"/>
  <c r="AU76" i="15"/>
  <c r="AU75"/>
  <c r="AU72"/>
  <c r="AU70"/>
  <c r="AU66"/>
  <c r="AD45"/>
  <c r="AT45"/>
  <c r="AT48"/>
  <c r="AL48"/>
  <c r="AD48"/>
  <c r="AL47"/>
  <c r="AT47"/>
  <c r="AL46"/>
  <c r="AT46"/>
  <c r="U20"/>
  <c r="AK56"/>
  <c r="AU76" i="7"/>
  <c r="AU74"/>
  <c r="AJ57"/>
  <c r="AT46"/>
  <c r="AL49"/>
  <c r="AD49"/>
  <c r="AT47"/>
  <c r="AU73" i="14"/>
  <c r="AU71"/>
  <c r="AU70"/>
  <c r="AU67"/>
  <c r="AU66"/>
  <c r="AU64"/>
  <c r="AU63"/>
  <c r="T53"/>
  <c r="AJ53"/>
  <c r="AJ54"/>
  <c r="AB54"/>
  <c r="T54"/>
  <c r="AD43"/>
  <c r="AT43"/>
  <c r="AT46"/>
  <c r="AL46"/>
  <c r="AD46"/>
  <c r="AL45"/>
  <c r="AT45"/>
  <c r="BM44"/>
  <c r="AL44"/>
  <c r="AT44"/>
  <c r="U18"/>
  <c r="AU77" i="6"/>
  <c r="AU76"/>
  <c r="AU74"/>
  <c r="AU73"/>
  <c r="AU71"/>
  <c r="AU68"/>
  <c r="AU67"/>
  <c r="AU66"/>
  <c r="AJ54"/>
  <c r="BD79" i="5"/>
  <c r="BD77"/>
  <c r="BD75"/>
  <c r="BD74"/>
  <c r="BD72"/>
  <c r="BD71"/>
  <c r="BD70"/>
  <c r="AJ59"/>
  <c r="AJ60"/>
  <c r="AB60"/>
  <c r="T60"/>
  <c r="AD52"/>
  <c r="AL51"/>
  <c r="AT51"/>
  <c r="AD44" i="3"/>
  <c r="AL43" i="13"/>
  <c r="AT43"/>
  <c r="AB55" i="4"/>
  <c r="AD47"/>
  <c r="AJ55"/>
  <c r="AJ56"/>
  <c r="AB56"/>
  <c r="T56"/>
  <c r="AT47" i="3"/>
  <c r="AT44"/>
  <c r="AT45"/>
  <c r="AT46"/>
  <c r="AT48"/>
  <c r="AD48"/>
  <c r="T57"/>
  <c r="U19" i="13"/>
  <c r="CC67" i="3"/>
  <c r="U19" i="9"/>
  <c r="U20" i="7"/>
  <c r="U19" i="6"/>
  <c r="U20" i="5"/>
  <c r="U19" i="4"/>
  <c r="AJ54" i="3"/>
  <c r="AJ56"/>
  <c r="AJ57"/>
  <c r="AB57"/>
  <c r="U19"/>
  <c r="L70" i="8"/>
  <c r="K70"/>
  <c r="L66"/>
  <c r="L69"/>
  <c r="L65"/>
  <c r="L68"/>
  <c r="G47"/>
  <c r="E47"/>
  <c r="I47"/>
  <c r="I46"/>
  <c r="B46"/>
  <c r="C61"/>
  <c r="C45"/>
  <c r="D45"/>
  <c r="E45"/>
  <c r="L26"/>
</calcChain>
</file>

<file path=xl/sharedStrings.xml><?xml version="1.0" encoding="utf-8"?>
<sst xmlns="http://schemas.openxmlformats.org/spreadsheetml/2006/main" count="1718" uniqueCount="399">
  <si>
    <t>ЗАТВЕРДЖЕНО</t>
  </si>
  <si>
    <t>(найменування місцевого фінансового органу)</t>
  </si>
  <si>
    <t>(КПКВК МБ)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</si>
  <si>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</si>
  <si>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</si>
  <si>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</si>
  <si>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</si>
  <si>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Назва підпрограми</t>
  </si>
  <si>
    <t>КПКВК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</si>
  <si>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</si>
  <si>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</si>
  <si>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</si>
  <si>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</si>
  <si>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</si>
  <si>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Найменування джерел надходжень</t>
  </si>
  <si>
    <t>Код</t>
  </si>
  <si>
    <t>ПОГОДЖЕНО:</t>
  </si>
  <si>
    <t>2.</t>
  </si>
  <si>
    <t>КФКВК</t>
  </si>
  <si>
    <t>Назва регіональної цільової програми та підпрограми</t>
  </si>
  <si>
    <t>Значення показника</t>
  </si>
  <si>
    <t>Назва показника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</si>
  <si>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</si>
  <si>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</si>
  <si>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</si>
  <si>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</si>
  <si>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</si>
  <si>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</si>
  <si>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</si>
  <si>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</si>
  <si>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</si>
  <si>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</si>
  <si>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</si>
  <si>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</si>
  <si>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</si>
  <si>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</si>
  <si>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</si>
  <si>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</si>
  <si>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/>
  </si>
  <si>
    <t>Затрат</t>
  </si>
  <si>
    <t>кількість штатних одиниць</t>
  </si>
  <si>
    <t>од.</t>
  </si>
  <si>
    <t>кількість установ</t>
  </si>
  <si>
    <t>кількість ліжок у денних стаціонарах</t>
  </si>
  <si>
    <t>у т. ч. лікарів</t>
  </si>
  <si>
    <t>Продукту</t>
  </si>
  <si>
    <t>осіб</t>
  </si>
  <si>
    <t>Статистичні звіти</t>
  </si>
  <si>
    <t>Ефективності</t>
  </si>
  <si>
    <t>Розрахунково</t>
  </si>
  <si>
    <t>Якості</t>
  </si>
  <si>
    <t>%</t>
  </si>
  <si>
    <t>днів</t>
  </si>
  <si>
    <t>середня тривалість лікування в стаціонарі одного хворого</t>
  </si>
  <si>
    <t>відс.</t>
  </si>
  <si>
    <t>Підвищення рівня надання медичної допомоги та збереження здоров’я населення</t>
  </si>
  <si>
    <t>Управління охорони здоров`я виконавчого комітету Рівненської міської ради</t>
  </si>
  <si>
    <t>В.Покоєвчук</t>
  </si>
  <si>
    <t>Багатопрофільна стаціонарна медична допомога населенню</t>
  </si>
  <si>
    <t>0731</t>
  </si>
  <si>
    <t>Забезпечення надання належної лікарсько-акушерської допомоги вагітним, роділлям, породіллям та новонародженим</t>
  </si>
  <si>
    <t>статистичні звіти</t>
  </si>
  <si>
    <t>кількість ліжко-днів</t>
  </si>
  <si>
    <t>розрахунково</t>
  </si>
  <si>
    <t>Лікарсько-акушерська допомога вагітним, породіллям та новонародженим</t>
  </si>
  <si>
    <t>0733</t>
  </si>
  <si>
    <t>кількість закладів</t>
  </si>
  <si>
    <t>0722</t>
  </si>
  <si>
    <t>Зміцнення та поліпшення здоров’я населення шляхом забезпечення потреб населення у первинній медичній допомозі</t>
  </si>
  <si>
    <t>кількість звітних форм</t>
  </si>
  <si>
    <t>План роботи</t>
  </si>
  <si>
    <t>кількість аналітичних довідок, методичних рекомендацій, письмових роз’яснень, довідників, іншої інформації</t>
  </si>
  <si>
    <t>кількість звітних форм на одного працівника</t>
  </si>
  <si>
    <t>витрати на  пільгове зубопротезування окремих категорій населення</t>
  </si>
  <si>
    <t>0763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</si>
  <si>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</si>
  <si>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</si>
  <si>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</si>
  <si>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</si>
  <si>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</si>
  <si>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</si>
  <si>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</si>
  <si>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</si>
  <si>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</si>
  <si>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</si>
  <si>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</si>
  <si>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</si>
  <si>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</si>
  <si>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</si>
  <si>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</si>
  <si>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</si>
  <si>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</si>
  <si>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</si>
  <si>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</si>
  <si>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</si>
  <si>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</si>
  <si>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</si>
  <si>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</si>
  <si>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</si>
  <si>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</si>
  <si>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</si>
  <si>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</si>
  <si>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</si>
  <si>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</si>
  <si>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</si>
  <si>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</si>
  <si>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</si>
  <si>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</si>
  <si>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</si>
  <si>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</si>
  <si>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</si>
  <si>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</si>
  <si>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</si>
  <si>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</si>
  <si>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</si>
  <si>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</si>
  <si>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</si>
  <si>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</si>
  <si>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</si>
  <si>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</si>
  <si>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</si>
  <si>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</si>
  <si>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кількість прийнятих нормативно-правових актів</t>
  </si>
  <si>
    <t>проекти рішень, накази</t>
  </si>
  <si>
    <t>кількість прийнятих нормативно-правових актів на одного працівника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</si>
  <si>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</si>
  <si>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</si>
  <si>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</si>
  <si>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</si>
  <si>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</si>
  <si>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</si>
  <si>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</si>
  <si>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</si>
  <si>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</si>
  <si>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</si>
  <si>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</si>
  <si>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</si>
  <si>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</si>
  <si>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</si>
  <si>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</si>
  <si>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</si>
  <si>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</si>
  <si>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</si>
  <si>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</si>
  <si>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</si>
  <si>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</si>
  <si>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</si>
  <si>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</si>
  <si>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Завдання</t>
  </si>
  <si>
    <t>1.</t>
  </si>
  <si>
    <t>0700000</t>
  </si>
  <si>
    <t>0710000</t>
  </si>
  <si>
    <t>0712010</t>
  </si>
  <si>
    <t>Програма забезпечення лікувально-профілактичних закладів міста Рівного імплантами та інструментарієм для надання медичної допомоги хворим із ураженням органів опори та руху на 2017-2021 роки</t>
  </si>
  <si>
    <t>Іськів В.І.</t>
  </si>
  <si>
    <t>0712030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</si>
  <si>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</si>
  <si>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</si>
  <si>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</si>
  <si>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</si>
  <si>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динаміка виявлених випадків туберкульозу в занедбаних стадіях</t>
  </si>
  <si>
    <t>0712151</t>
  </si>
  <si>
    <t>0712152</t>
  </si>
  <si>
    <t>Інші програми та заходи у сфері охорони здоров`я</t>
  </si>
  <si>
    <t>Керівництво і управління у відповідній сфері у містах (місті Києві), селищах, селах, об’єднаних територіальних громадах</t>
  </si>
  <si>
    <t>0710160</t>
  </si>
  <si>
    <t>Наказ / розпорядчий документ</t>
  </si>
  <si>
    <t>Забезпечення хворих на цукровий діабет препаратами інсуліну</t>
  </si>
  <si>
    <t>розрахунко</t>
  </si>
  <si>
    <t>(підпис)</t>
  </si>
  <si>
    <t>0712144</t>
  </si>
  <si>
    <t>Централізовані заходи з лікування хворих на цукровий та нецукровий діабет</t>
  </si>
  <si>
    <t>Забезпечення діяльності інших закладів у сфері охорони здоров`я</t>
  </si>
  <si>
    <t>витрати на утримання однієї штатної одиниці</t>
  </si>
  <si>
    <t>кількість отриманих звернень, заяв, скарг</t>
  </si>
  <si>
    <t>кількість отриманих листів</t>
  </si>
  <si>
    <t>журнал вхідної документації</t>
  </si>
  <si>
    <t>система електроного документообігу зі звернень громадян</t>
  </si>
  <si>
    <t>кількість виконаних листів на одного працівника</t>
  </si>
  <si>
    <t>кількість виконаних звернень, заяв, скарг на одного працівника</t>
  </si>
  <si>
    <t>кількість відвідувань у поліклінічних відділеннях лікарень</t>
  </si>
  <si>
    <t>кількість ліжок у стаціонарах</t>
  </si>
  <si>
    <t>кількість ліжок стаціонару</t>
  </si>
  <si>
    <t>кількість пологів</t>
  </si>
  <si>
    <t>кількість відвідувань у жіночі консультації</t>
  </si>
  <si>
    <t xml:space="preserve"> у т. ч. лікарів</t>
  </si>
  <si>
    <t>кількість осіб, яким проведена планова санація</t>
  </si>
  <si>
    <t>од</t>
  </si>
  <si>
    <t>цмл 140тис.грн.-м.інвентар, 3600тис.грн.-апарат транс-уретральної резекції, 514тис.грн.-приміщення під ангіограф</t>
  </si>
  <si>
    <t>мл2 700тис.грн - приміщення неврологічного відділення</t>
  </si>
  <si>
    <t>Міська програма "Здоров'я Рівнян" на 2018-2022 роки</t>
  </si>
  <si>
    <t>Напрями використання бюджетних коштів</t>
  </si>
  <si>
    <t>5. Підстави для виконання бюджетної програми:</t>
  </si>
  <si>
    <t>0</t>
  </si>
  <si>
    <t>Підвищення рівня надання медичної стоматологічної допомоги та збереження здоров"я населення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</si>
  <si>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</si>
  <si>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</si>
  <si>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</si>
  <si>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програми:</t>
  </si>
  <si>
    <t>9. Напрями використання бюджетних коштів: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</si>
  <si>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</si>
  <si>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 у розрізі підпрограм і завдань</t>
  </si>
  <si>
    <t>ЗАТВЕРДЖЕНО
Наказ Міністерства
фінансів України
26.08.2014  № 836 (у редакції від 29.12.2018 №1209)</t>
  </si>
  <si>
    <t>7. Мета бюджетної програми:</t>
  </si>
  <si>
    <t>Забезпечення надання населенню спеціалізованої амбулаторної медичної допомоги</t>
  </si>
  <si>
    <t>Забезпечення надання населенню спеціалізованої стаціонарної медичної допомоги</t>
  </si>
  <si>
    <t xml:space="preserve">Забезпечення закладів охорони здоров"я міста Рівного, що надають медичну допомогу вторинного рівня, обладнанням та предметами довгострокового користування </t>
  </si>
  <si>
    <t>Забезпечення проведення капітальних ремонтів та реконструкцій приміщень закладів охорони здоров"я міста Рівного, що надають медичну допомогу вторинного рівня</t>
  </si>
  <si>
    <t xml:space="preserve">Забезпечення функціонування закладів охорони здоров"я міста Рівного, що надають медичну допомогу вторинного рівня </t>
  </si>
  <si>
    <t>10. Перелік місцевих/регіональних програм, які виконуються у складі бюджетної програми:</t>
  </si>
  <si>
    <t>Підвищення рівня надання медичної допомоги вагітним, роділлям, породіллям та новонародженим</t>
  </si>
  <si>
    <t>3.</t>
  </si>
  <si>
    <t>Забезпечення надання належної стоматологічної допомоги мешканцям міста</t>
  </si>
  <si>
    <t xml:space="preserve">Забезпечення функціонування закладів охорони здоров"я вторинного рівня міста Рівного, що надають лікарсько-акушерську допомогу </t>
  </si>
  <si>
    <t xml:space="preserve">Забезпечення функціонування закладів охорони здоров"я вторинного рівня міста Рівного, що надають стоматологічну допомогу </t>
  </si>
  <si>
    <t>11. Результативні показники бюджетної програми</t>
  </si>
  <si>
    <t>Забезпечення надання належної медичної допомоги первинного рівня мешканцям міста</t>
  </si>
  <si>
    <t>Забезпечення функціонування закладів охорони здоров"я первинного рівня міста Рівного</t>
  </si>
  <si>
    <t>10. Перелік місцевих/регіональних програм, які виконуються у складі бюджетної програми</t>
  </si>
  <si>
    <t>забезпечення діяльності інших закладів у сфері охорони здоров'я</t>
  </si>
  <si>
    <t>Забезпечення діяльності інших закладів у сфері охорони здоров'я</t>
  </si>
  <si>
    <t>Забезпечення функціонування інших закладів у сфері охорони здоров"я</t>
  </si>
  <si>
    <t>забезпечення виконання програм та заходів у сфері охорони здоров'я</t>
  </si>
  <si>
    <t>Забезпечення виконання програм та заходів у сфері охорони здоров'я</t>
  </si>
  <si>
    <t>Проведення капітальних ремонтів та реконструкцій приміщень закладів охорони здоров"я міста Рівного, що надають медичну допомогу вторинного рівня</t>
  </si>
  <si>
    <t xml:space="preserve">Забезпечення закладів охорони здоров"я міста Рівного, що надають медичну допомогу первинного рівня, обладнанням та предметами довгострокового користування </t>
  </si>
  <si>
    <t>Проведення капітальних ремонтів та реконструкцій приміщень закладів охорони здоров"я міста Рівного, що надають медичну допомогу первинного рівня</t>
  </si>
  <si>
    <t>0726</t>
  </si>
  <si>
    <t>(грн)</t>
  </si>
  <si>
    <t>гривень,у тому числі загального фонду-</t>
  </si>
  <si>
    <t>гривень та спеціального фонду-</t>
  </si>
  <si>
    <t>гривень</t>
  </si>
  <si>
    <t>гривень, у тому числі загального фонду-</t>
  </si>
  <si>
    <t>Послуги зубопротезування пільгових верств населення</t>
  </si>
  <si>
    <t xml:space="preserve"> гривень</t>
  </si>
  <si>
    <t>грн.</t>
  </si>
  <si>
    <t>Реалізація державної політики у сфері охорони здоров"я, направленої на зниження рівня захворюваності та смертності населення</t>
  </si>
  <si>
    <t>Реалізація державної політики у сфері охорони здоров"я, направленої на покращення якості надання медичної допомоги населенню</t>
  </si>
  <si>
    <t>Реалізація державної політики у сфері охорони здоров"я, направленої на покращення діяльності інших закладів у сфері охорони здоров"я</t>
  </si>
  <si>
    <t>Реалізація державної політики у сфері охорони здоров"я, направленої на виконання програм та заходів у сфері охорони здоров"я</t>
  </si>
  <si>
    <t>усього</t>
  </si>
  <si>
    <t>виконання листів, звернень, заяв, скарг</t>
  </si>
  <si>
    <t>Здійснення управлінням наданих законодавством повноважень у  сфері охорони здоров'я</t>
  </si>
  <si>
    <t xml:space="preserve"> Керівництво і управління у сфері охорони здоров'я</t>
  </si>
  <si>
    <t>Оплата праці</t>
  </si>
  <si>
    <t>Комунальні послуги та енергоносії</t>
  </si>
  <si>
    <t>Інші проточні видатки</t>
  </si>
  <si>
    <t>зниження рівня захворюваності та смертності населення хворого на цукровий та нецукровий діабет</t>
  </si>
  <si>
    <t>Забезпечення виконання централізованих заходів з лікування хворих на цукровий та нецукровий діабет</t>
  </si>
  <si>
    <t>(найменування бюджетної програми згідно з Типовою програмною класифікацією видатків та кредитування місцевих бюджетів)</t>
  </si>
  <si>
    <t xml:space="preserve"> (код за ЄРДПОУ)</t>
  </si>
  <si>
    <t>(код Функціональної класифікації видатків та кредитування бюджету)</t>
  </si>
  <si>
    <t xml:space="preserve"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 </t>
  </si>
  <si>
    <t>бюджетної програми місцевого бюджету на 2020 рік</t>
  </si>
  <si>
    <r>
      <t>_</t>
    </r>
    <r>
      <rPr>
        <u/>
        <sz val="12"/>
        <rFont val="Times New Roman"/>
        <family val="1"/>
        <charset val="204"/>
      </rPr>
      <t>від 09.01.2020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____________</t>
    </r>
  </si>
  <si>
    <t xml:space="preserve"> (код бюджету)</t>
  </si>
  <si>
    <t xml:space="preserve"> (код Типової програмної класифікації видатків та кредитування місцевого бюджету)</t>
  </si>
  <si>
    <t xml:space="preserve"> (код Програмної класифікації видатків та кредитування місцевого бюджету)</t>
  </si>
  <si>
    <t>2010</t>
  </si>
  <si>
    <t>9. Напрями використання бюджетних коштів</t>
  </si>
  <si>
    <t>форма №3-4</t>
  </si>
  <si>
    <t>тис.од.</t>
  </si>
  <si>
    <t>кількість ліжко-днів у звичайних стаціонарах</t>
  </si>
  <si>
    <t>кількість ліжко-днів у денних стаціонарах</t>
  </si>
  <si>
    <t>кількість пролікованих хворих у звичайному стаціонарі</t>
  </si>
  <si>
    <t>завантаженість ліжкового фонду у звичайних стаціонарах</t>
  </si>
  <si>
    <t>завантаженість ліжкового фонду у денних стаціонарах</t>
  </si>
  <si>
    <t>рівень виявлення онкозахворювань на ранніх стадіях</t>
  </si>
  <si>
    <t>зниження показника летальності</t>
  </si>
  <si>
    <t>2030</t>
  </si>
  <si>
    <t>з них у жіночих консультаціях</t>
  </si>
  <si>
    <t>кількісь новонароджених</t>
  </si>
  <si>
    <t>середня тривалість перебування наакушерському ліжку у пологовому будинку</t>
  </si>
  <si>
    <t>кількість пологів на одного лікаря-акушер-гінеголога</t>
  </si>
  <si>
    <t>кількість відвідувань на одного лікаря в жіночих консультаціях</t>
  </si>
  <si>
    <t>кількість жінок, які вчасно стали на облік в жіночих консультаціях по вагітності</t>
  </si>
  <si>
    <t>завантаженість ліжкового фонду пологового будинку</t>
  </si>
  <si>
    <t>зниження кількості кесарських розтинів по відношенню до загальної кількості пологів</t>
  </si>
  <si>
    <t>бюджетної програми місцевого бюджету на 2020  рік</t>
  </si>
  <si>
    <t>2100</t>
  </si>
  <si>
    <t xml:space="preserve"> у т. ч. лікарів-стоматологів та зубних лікарів</t>
  </si>
  <si>
    <t>кількість лікарських відвідувань</t>
  </si>
  <si>
    <t>кількість санованих пацієнтів на одного лікаря-стоматолога та зубного лікаря</t>
  </si>
  <si>
    <t>рівень санованих до кількості лікарських відвідувань</t>
  </si>
  <si>
    <t>2111</t>
  </si>
  <si>
    <t>кількість населення, що підписали декларацію з лікарем ЦПМСД</t>
  </si>
  <si>
    <t>дані НСЗУ</t>
  </si>
  <si>
    <t>кількість відвідувань до лікаря ПМСД</t>
  </si>
  <si>
    <t>кількість підписаних декларацій на одного лікаря, який надає первинну допомогу</t>
  </si>
  <si>
    <t>середня кількість відвідувань на одного лікаря, який надає первинну допомогу</t>
  </si>
  <si>
    <t xml:space="preserve">динаміка виявлених візуальних форм онкозахворювань на ранніх стадіях при профілактичних оглядах </t>
  </si>
  <si>
    <t>2151</t>
  </si>
  <si>
    <t>кількість аналітичних довідок, методичних рекомендацій, письмових роз’яснень, довідників, іншої інформації на одного працівника</t>
  </si>
  <si>
    <t>динаміка кількості аналітичних довідок, методичних рекомендацій, письмових роз’яснень, довідників, іншої інформації</t>
  </si>
  <si>
    <t>2152</t>
  </si>
  <si>
    <t>кількість  пільгових зубопротезувань</t>
  </si>
  <si>
    <t>довідкова інформація</t>
  </si>
  <si>
    <t>відсоток осіб, що отримали пільгове зубопротезування, до загальної кількості осіб,  що перебувають на черзі на пільгове зубопротезування</t>
  </si>
  <si>
    <t>динаміка кількості осіб, забезпечених пільговим зубопротезуванням</t>
  </si>
  <si>
    <t>2144</t>
  </si>
  <si>
    <t>видатки на забезпечення інсуліну медикаментами хворих на цукровий діабет</t>
  </si>
  <si>
    <t>видатки на забезпечення препаратами десмопресину медикаментами хворих на    нецукровий діабет</t>
  </si>
  <si>
    <t>кількість хворих на цукровий діабет, що забезпечуються препаратами інсуліну</t>
  </si>
  <si>
    <t>кількість хворих на нецукровий діабет, що забезпечуються препаратами десмопресину</t>
  </si>
  <si>
    <t>забезпеченість хворих на нецукровий діабет       препаратами десмопресину</t>
  </si>
  <si>
    <t>динаміка кількості хворих на цукровий  діабет, забезпечених інсуліном</t>
  </si>
  <si>
    <t>динаміка кількості хворих на нецукровий діабет, забезпечених  препаратами десмопресину</t>
  </si>
  <si>
    <t>0160</t>
  </si>
  <si>
    <t>Бюджетний кодекс України, Конституція України, Закон України "Основи законодавства України про охорону здоров'я",  Закон України "Про державний бюджет  України на 2020 рік", Закон України "Про службу в органах місцевого самоврядування" , Постанова КМУ від 09.03.2006 №268 "Про упорядкування структури та умов оплати праці працівників апарату органів виконавчої влади, органів прокуратури, судів та інших органів", Закон України "Про місцеве самоврядування в Україні", положення про управління охорони здоров'я виконавчого комітету РМР, Рішення Рівненської міської ради від 24.12.2019р. № 6956 "Про бюджет міста Рівного на 2020 рік"</t>
  </si>
  <si>
    <t>0713210</t>
  </si>
  <si>
    <t>3210</t>
  </si>
  <si>
    <t>1050</t>
  </si>
  <si>
    <t>Організація та проведення громадських робіт</t>
  </si>
  <si>
    <t>Реалізація державної політики зайнятості населення на місцевому рівні шляхом проведення громадських робіт в закладах охорони здоров'я</t>
  </si>
  <si>
    <t>Підтримка реалізації державної політики зайнятості населення на місцевому рівні шляхом проведення громадських робіт в закладах охорони здоров'я</t>
  </si>
  <si>
    <t>Оплата проведених громадських робіт в закладах охорони здоров'я</t>
  </si>
  <si>
    <t>Найменування місцевої/регіональної програми</t>
  </si>
  <si>
    <t>Міська цільова програма "Громадський бюджет у місті Рівному на 2016-2020 роки"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</si>
  <si>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</si>
  <si>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Забезпечення організації громадських робіт, спрямованих на соціальний розвиток та на інтереси територіальної громади міста Рівного</t>
  </si>
  <si>
    <t>кошторис, програма, розрахунки</t>
  </si>
  <si>
    <t>0717322</t>
  </si>
  <si>
    <t>7322</t>
  </si>
  <si>
    <t>0443</t>
  </si>
  <si>
    <t>Будівництво медичних установ та закладів</t>
  </si>
  <si>
    <t>кількість об"єктів, що підлягають капітальному ремонту</t>
  </si>
  <si>
    <t xml:space="preserve">забезпеченість хворих на цукровий діабет препаратами інсуліну </t>
  </si>
  <si>
    <t>% кількості працівників, залучених до проведення громадських робіт, до запланованої кількості закладів</t>
  </si>
  <si>
    <t xml:space="preserve">Забезпечення розвитку інфраструктури території </t>
  </si>
  <si>
    <t>Забезпечення належного рівня доступу до отримання послуг медичних установ та закладів</t>
  </si>
  <si>
    <t xml:space="preserve">Капітальний ремонт системи пожежної сигналізації, оповіщення про пожежу, передавання тривожних сповіщень в будівлі КНП «ЦПМСД «Ювілейний» РМР за адресою м.Рівне, вул.Макарова,3 </t>
  </si>
  <si>
    <t>(ініціали, прізвище)</t>
  </si>
  <si>
    <t>Конституція України, Бюджетний кодекс України, Закон України "Основи законодавства України про охорону здоров'я", Закон України "Про державний бюджет України на 2020 рік", Рішення Рівненської міської ради від 24.12.2019р. №6956 "Про бюджет міста Рівного на 2020 рік", 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</si>
  <si>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УСЬОГО</t>
  </si>
  <si>
    <t>кількість працівників, що планується залучити для проведення громадських робіт</t>
  </si>
  <si>
    <t>Реалізація державної політики у сфері охорони здоров"я, направленої на покращення якості надання первинної медичної допомоги населенню</t>
  </si>
  <si>
    <t>кількість штатних посад (фінансуються за рахунок коштів НСЗУ)</t>
  </si>
  <si>
    <t>у т. ч. лікарів, які надають первинну допомогу (фінансуються за рахунок коштів НСЗУ)</t>
  </si>
  <si>
    <t>обсяги видатків для проведення громадських робіт в закладах охорони здоров'я (50 % співфінансування)</t>
  </si>
  <si>
    <t>штатний розпис</t>
  </si>
  <si>
    <t>середня сума призначень на одиного працівника (50 % співфінансування)</t>
  </si>
  <si>
    <t>Дата погодження "_____"____________________2020 року</t>
  </si>
  <si>
    <r>
      <t>_</t>
    </r>
    <r>
      <rPr>
        <u/>
        <sz val="12"/>
        <rFont val="Times New Roman"/>
        <family val="1"/>
        <charset val="204"/>
      </rPr>
      <t>від 03.04.2020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43</t>
    </r>
    <r>
      <rPr>
        <sz val="12"/>
        <rFont val="Times New Roman"/>
        <family val="1"/>
        <charset val="204"/>
      </rPr>
      <t>____________</t>
    </r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</si>
  <si>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26 березня 2020 року №7387 „Про зміни до бюджету міста Рівного на 2020 рік”</t>
  </si>
  <si>
    <t>Забезпечення інших програм та заходів у сфері охорони здоров"я</t>
  </si>
  <si>
    <t>Міська програма створення місцевого та об’єктових матеріальних резервів для запобігання і ліквідації наслідків надзвичайних ситуацій на 2016 – 2020 роки</t>
  </si>
  <si>
    <t xml:space="preserve">Капітальний ремонт вхідного тамбура з заміною вітражів та дверей на енергозберігаючі КЗ ЦПМСД "Ювілейний" за адресою м. Рівне, вул. Макарова,3 </t>
  </si>
  <si>
    <t>Капітальний ремонт приміщень пологового відділення №1 стаціонарного корпусу пологового будинку  Рівненської міської ради за адресою: м. Рівне, вул. Медична, 7</t>
  </si>
  <si>
    <t>Капітальний ремонт шахт та машинних приміщень з заміною двох лікарняних ліфтів за реєстраційним №10342 (поліклініка) та №10341 (приймальне відділення) КНП "Центральна міська лікарня" РМР по вул.М. Карнаухова, 25а в м.Рівне</t>
  </si>
  <si>
    <t xml:space="preserve">Капітальний ремонт інфекційного корпусу Рівненської центральної міської лікарні по вул. М. Карнаухова (Мірющенка), 25а в м. Рівне </t>
  </si>
  <si>
    <t xml:space="preserve">Капітальний ремонт (заміна) ліфта в КНП "Міська лікарня №2" РМР за адресою О.Олеся, 13, м. Рівне </t>
  </si>
  <si>
    <t>Капітальний ремонт покрівлі будівлі стаціонару №1 міської дитячої лікарні Рівненської міської ради за адресою: м. Рівне, вул. В.Чорновола, 72</t>
  </si>
  <si>
    <t>Капітальний ремонт приміщень педіатричного відділення №2 будівлі стаціонару №1 міської дитячої лікарні Рівненської міської ради за  адресою: м. Рівне, вул. В Чорновола, 72</t>
  </si>
  <si>
    <t>Рішення Рівненської міської ради від 24.12.2019р. № 6956 "Про бюджет міста Рівного на 2020 рік", рішення Рівненської міської ради від 26.03.2020 року №7387 „Про зміни до бюджету міста Рівного на 2020 рік”</t>
  </si>
  <si>
    <t>Забезпечення капітального ремонту об"єктів</t>
  </si>
  <si>
    <t>обсяги витрат на проведення капітального ремонту об"єктів</t>
  </si>
  <si>
    <r>
      <t>_</t>
    </r>
    <r>
      <rPr>
        <u/>
        <sz val="12"/>
        <rFont val="Times New Roman"/>
        <family val="1"/>
        <charset val="204"/>
      </rPr>
      <t>від 28.04.2020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49</t>
    </r>
    <r>
      <rPr>
        <sz val="12"/>
        <rFont val="Times New Roman"/>
        <family val="1"/>
        <charset val="204"/>
      </rPr>
      <t>____________</t>
    </r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</si>
  <si>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26 березня 2020 року №7387 „Про зміни до бюджету міста Рівного на 2020 рік”, розпорядження голови ОДА від 17.04.2020 №235 «Про розподіл субвенції з державного бюджету місцевим бюджетам на здійснення підтримки окремих закладів та заходів у системі охорони здоров'я»</t>
  </si>
  <si>
    <t>рішення Рівненської міської ради від 26.03.2020 року №7387 „Про зміни до бюджету міста Рівного на 2020 рік”, рішення Рівненської міської ради від 16 квітня 2020 року №7463 „Про зміни до бюджету міста Рівного на 2020 рік”</t>
  </si>
  <si>
    <r>
      <t>_</t>
    </r>
    <r>
      <rPr>
        <u/>
        <sz val="12"/>
        <rFont val="Times New Roman"/>
        <family val="1"/>
        <charset val="204"/>
      </rPr>
      <t>від 21.05.2020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58</t>
    </r>
    <r>
      <rPr>
        <sz val="12"/>
        <rFont val="Times New Roman"/>
        <family val="1"/>
        <charset val="204"/>
      </rPr>
      <t>____________</t>
    </r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</si>
  <si>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26 березня 2020 року №7387 „Про зміни до бюджету міста Рівного на 2020 рік”, розпорядження голови ОДА від 17.04.2020 №235 «Про розподіл субвенції з державного бюджету місцевим бюджетам на здійснення підтримки окремих закладів та заходів у системі охорони здоров'я», п.3 рішення Рівненської міської ради від 24.12.2019р. № 6956 "Про бюджет міста Рівного на 2020 рік"</t>
  </si>
  <si>
    <r>
      <t>_</t>
    </r>
    <r>
      <rPr>
        <u/>
        <sz val="12"/>
        <rFont val="Times New Roman"/>
        <family val="1"/>
        <charset val="204"/>
      </rPr>
      <t>від 22.06.2020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69</t>
    </r>
    <r>
      <rPr>
        <sz val="12"/>
        <rFont val="Times New Roman"/>
        <family val="1"/>
        <charset val="204"/>
      </rPr>
      <t>____________</t>
    </r>
  </si>
  <si>
    <t>Конституція України, Закон України "Основи законодавства України про охорону здоров'я", Закон України "Про державний бюджет України на 2020 рік", Рішення Рівненської міської ради від 24.12.2019р. № 6956 "Про бюджет міста Рівного на 2020 рік", рішення Рівненської міської ради від 11 червня 2020 року №7468 „Про зміни до бюджету міста Рівного на 2020 рік”</t>
  </si>
  <si>
    <t>(найменування головного розпорядника)</t>
  </si>
  <si>
    <t>0717363</t>
  </si>
  <si>
    <t>Виконання інвестиційних проектів за рахунок коштів, які надаються з державного бюджету та інших місцевих бюджетів</t>
  </si>
  <si>
    <t>0490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</si>
  <si>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</si>
  <si>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Реалізація державної політики спрямованої на забезпечення сталого соціально-економічного розвитку регіону</t>
  </si>
  <si>
    <t>Соціально-економічний розвиток м.Рівне</t>
  </si>
  <si>
    <t>разом</t>
  </si>
  <si>
    <t>Придбання обладнання для закладів охорони здоров"я м.Рівне, з метою покращення якості надання медичної допомоги мешканцям</t>
  </si>
  <si>
    <t>Назва місцевої/регіональної програми</t>
  </si>
  <si>
    <t>Міська цільова програма "Громадський бюджет у місті Рівному на 2016 – 2020 роки"</t>
  </si>
  <si>
    <t>s4.9</t>
  </si>
  <si>
    <t>обсяг витрат на придбання медичного обладнання</t>
  </si>
  <si>
    <t>кількість одиниць медичної техніки, що планується придбати</t>
  </si>
  <si>
    <t>середні витрати  на одну одиницю медичного обладнання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</si>
  <si>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</si>
  <si>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r>
      <t>_</t>
    </r>
    <r>
      <rPr>
        <u/>
        <sz val="12"/>
        <rFont val="Times New Roman"/>
        <family val="1"/>
        <charset val="204"/>
      </rPr>
      <t>від 21.08.2020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97</t>
    </r>
    <r>
      <rPr>
        <sz val="12"/>
        <rFont val="Times New Roman"/>
        <family val="1"/>
        <charset val="204"/>
      </rPr>
      <t>____________</t>
    </r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</si>
  <si>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30.01.2020р. № 7099 "Про зміни до бюджету міста Рівного на 2020 рік",  рішення Рівненської міської ради від 26 березня 2020 року №7387 „Про зміни до бюджету міста Рівного на 2020 рік”, рішення Рівненської міської ради від 19 березня 2020 року №7376 „Про зміни до бюджету міста Рівного на 2020 рік”, розпорядження голови ОДА від 17.04.2020 №235 «Про розподіл субвенції з державного бюджету місцевим бюджетам на здійснення підтримки окремих закладів та заходів у системі охорони здоров'я», рішення Рівненської міської ради від 16 квітня 2020 року №7463 „Про зміни до бюджету міста Рівного на 2020 рік”, рішення Рівненської міської ради від 11 червня 2020 року №7468 „Про зміни до бюджету міста Рівного на 2020 рік”, рішення Рівненської міської ради від 13 серпня 2020 року №7758 „Про зміни до бюджету міста Рівного на 2020 рік”</t>
  </si>
  <si>
    <t>Конституція України, Закон України "Основи законодавства України про охорону здоров'я", Рішення Рівненської міської ради від 24.12.2019р. № 6956 "Про бюджет міста Рівного на 2020 рік", рішення Рівненської міської ради від 11 червня 2020 року №7468 „Про зміни до бюджету міста Рівного на 2020 рік”, рішення Рівненської міської ради від 13 серпня 2020 року №7758 „Про зміни до бюджету міста Рівного на 2020 рік”</t>
  </si>
  <si>
    <t>рішення Рівненської міської ради від 13 серпня 2020 року №7758 „Про зміни до бюджету міста Рівного на 2020 рік”</t>
  </si>
  <si>
    <r>
      <t>_</t>
    </r>
    <r>
      <rPr>
        <u/>
        <sz val="10"/>
        <rFont val="Times New Roman"/>
        <family val="1"/>
        <charset val="204"/>
      </rPr>
      <t>21.08.2020</t>
    </r>
    <r>
      <rPr>
        <sz val="10"/>
        <rFont val="Times New Roman"/>
        <family val="1"/>
        <charset val="204"/>
      </rPr>
      <t>___________№__</t>
    </r>
    <r>
      <rPr>
        <u/>
        <sz val="10"/>
        <rFont val="Times New Roman"/>
        <family val="1"/>
        <charset val="204"/>
      </rPr>
      <t>97</t>
    </r>
    <r>
      <rPr>
        <sz val="10"/>
        <rFont val="Times New Roman"/>
        <family val="1"/>
        <charset val="204"/>
      </rPr>
      <t>_______________________</t>
    </r>
  </si>
  <si>
    <t>Конституція України, Закон України "Про Державний бюджет України на 2020 рік", Закон України "Основи законодавства України про охорону здоров'я", розпорядження КМУ від 08.07.2020 №891-р, рішення Рівненської міської ради від 13 серпня 2020 року №7758 „Про зміни до бюджету міста Рівного на 2020 рік”</t>
  </si>
  <si>
    <t>розпорядження КМУ від 08.07.2020 №891-р</t>
  </si>
  <si>
    <t>Заходи спрямовані на соціально-економічний розвиток території</t>
  </si>
  <si>
    <t>Проєктування реконструкції об"єкту</t>
  </si>
  <si>
    <t>Реконструкція приймального відділення КНП "Центральна міська лікарня" Рівненської міської ради за адресою: вул. М.Карнаухова, 25а, м. Рівне, Рівненська область (проектні роботи)</t>
  </si>
  <si>
    <t>обсяги витрат на проєктування реконструкції об"єкта</t>
  </si>
  <si>
    <t>кількість проєктів для реконструкції об"єктів</t>
  </si>
  <si>
    <t>середні витрати на один капітальний ремонт одного об"єкта</t>
  </si>
  <si>
    <t>середні витрати на розробку одиного проєкту для реконструкції об"єкта</t>
  </si>
  <si>
    <t xml:space="preserve">рівень готовності об`єктів капітального ремонту </t>
  </si>
  <si>
    <t xml:space="preserve">рівень готовності проєктної документації реконструкції об"єкта </t>
  </si>
  <si>
    <t>Конституція України, Бюджетний кодекс України, Закон України "Основи законодавства України про охорону здоров'я", Закон України "Про державний бюджет України на 2020 рік", Рішення Рівненської міської ради від 24.12.2019р. №6956 "Про бюджет міста Рівного на 2020 рік", Міська програма "Здоров'я Рівнян" на 2018-2022 роки, рішення Рівненської міської ради від 26 березня 2020 року №7387 „Про зміни до бюджету міста Рівного на 2020 рік”, рішення Рівненської міської ради від 16 квітня 2020 року №7463 „Про зміни до бюджету міста Рівного на 2020 рік”, рішення Рівненської міської ради від 13 серпня 2020 року №7758 „Про зміни до бюджету міста Рівного на 2020 рік”, рішення Рівненської міської ради від 27 серпня 2020 року №7881 „Про зміни до бюджету міста Рівного на 2020 рік”</t>
  </si>
  <si>
    <t>Капітальний ремонт міської лікарні №2 Рівненської міської ради в м. Рівне по вул. Олександра Олеся, 13 (утеплення фасадів, заміна покрівлі, вікон та вхідних дверей)</t>
  </si>
  <si>
    <t>рішення Рівненської міської ради від 27 серпня 2020 року №7881 „Про зміни до бюджету міста Рівного на 2020 рік”</t>
  </si>
  <si>
    <r>
      <t>_</t>
    </r>
    <r>
      <rPr>
        <u/>
        <sz val="12"/>
        <rFont val="Times New Roman"/>
        <family val="1"/>
        <charset val="204"/>
      </rPr>
      <t>від 31.08.2020</t>
    </r>
    <r>
      <rPr>
        <sz val="12"/>
        <rFont val="Times New Roman"/>
        <family val="1"/>
        <charset val="204"/>
      </rPr>
      <t>_________№__</t>
    </r>
    <r>
      <rPr>
        <u/>
        <sz val="12"/>
        <rFont val="Times New Roman"/>
        <family val="1"/>
        <charset val="204"/>
      </rPr>
      <t>99</t>
    </r>
    <r>
      <rPr>
        <sz val="12"/>
        <rFont val="Times New Roman"/>
        <family val="1"/>
        <charset val="204"/>
      </rPr>
      <t>____________</t>
    </r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</si>
</sst>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"/>
    <numFmt numFmtId="166" formatCode="#,##0.0"/>
    <numFmt numFmtId="167" formatCode="0.0000"/>
  </numFmts>
  <fonts count="3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9"/>
      <name val="Arial Narrow"/>
      <family val="2"/>
      <charset val="204"/>
    </font>
    <font>
      <b/>
      <u/>
      <sz val="10"/>
      <name val="Arial Narrow"/>
      <family val="2"/>
      <charset val="204"/>
    </font>
    <font>
      <b/>
      <u/>
      <sz val="12"/>
      <name val="Arial Narrow"/>
      <family val="2"/>
      <charset val="204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7"/>
      <name val="Arial Cyr"/>
      <charset val="204"/>
    </font>
    <font>
      <b/>
      <u/>
      <sz val="11"/>
      <name val="Arial Narrow"/>
      <family val="2"/>
      <charset val="204"/>
    </font>
    <font>
      <u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Alignment="1">
      <alignment wrapText="1"/>
    </xf>
    <xf numFmtId="0" fontId="3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Fill="1" applyAlignment="1" applyProtection="1">
      <protection locked="0"/>
    </xf>
    <xf numFmtId="0" fontId="8" fillId="0" borderId="0" xfId="0" applyFont="1"/>
    <xf numFmtId="0" fontId="8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3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6" fillId="0" borderId="2" xfId="0" applyFont="1" applyBorder="1" applyAlignment="1"/>
    <xf numFmtId="0" fontId="11" fillId="0" borderId="2" xfId="0" applyFont="1" applyBorder="1" applyAlignment="1"/>
    <xf numFmtId="0" fontId="2" fillId="0" borderId="2" xfId="0" applyFont="1" applyBorder="1" applyAlignment="1">
      <alignment shrinkToFi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shrinkToFit="1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wrapText="1" shrinkToFit="1"/>
    </xf>
    <xf numFmtId="0" fontId="11" fillId="0" borderId="0" xfId="0" applyFont="1" applyAlignment="1">
      <alignment horizontal="left"/>
    </xf>
    <xf numFmtId="0" fontId="5" fillId="0" borderId="0" xfId="0" applyFont="1"/>
    <xf numFmtId="0" fontId="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5" fontId="2" fillId="0" borderId="6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/>
    <xf numFmtId="165" fontId="2" fillId="0" borderId="0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/>
    <xf numFmtId="0" fontId="11" fillId="0" borderId="0" xfId="0" applyFont="1" applyBorder="1" applyAlignment="1">
      <alignment horizontal="left" shrinkToFit="1"/>
    </xf>
    <xf numFmtId="0" fontId="1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 shrinkToFit="1"/>
    </xf>
    <xf numFmtId="0" fontId="11" fillId="0" borderId="3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 wrapText="1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 shrinkToFit="1"/>
    </xf>
    <xf numFmtId="0" fontId="17" fillId="0" borderId="3" xfId="0" applyFont="1" applyBorder="1" applyAlignment="1">
      <alignment horizontal="center" wrapText="1" shrinkToFit="1"/>
    </xf>
    <xf numFmtId="0" fontId="17" fillId="0" borderId="0" xfId="0" applyFont="1" applyBorder="1" applyAlignment="1">
      <alignment horizontal="center" wrapText="1" shrinkToFit="1"/>
    </xf>
    <xf numFmtId="0" fontId="18" fillId="0" borderId="3" xfId="0" applyFont="1" applyBorder="1" applyAlignment="1">
      <alignment wrapText="1" shrinkToFit="1"/>
    </xf>
    <xf numFmtId="0" fontId="18" fillId="0" borderId="4" xfId="0" applyFont="1" applyBorder="1" applyAlignment="1">
      <alignment wrapText="1" shrinkToFit="1"/>
    </xf>
    <xf numFmtId="0" fontId="11" fillId="0" borderId="4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1" fontId="11" fillId="0" borderId="3" xfId="0" applyNumberFormat="1" applyFont="1" applyBorder="1" applyAlignment="1">
      <alignment horizontal="center" shrinkToFit="1"/>
    </xf>
    <xf numFmtId="0" fontId="20" fillId="0" borderId="4" xfId="0" applyFont="1" applyBorder="1" applyAlignment="1">
      <alignment horizontal="center" wrapText="1" shrinkToFit="1"/>
    </xf>
    <xf numFmtId="1" fontId="21" fillId="0" borderId="3" xfId="0" applyNumberFormat="1" applyFont="1" applyBorder="1" applyAlignment="1">
      <alignment horizontal="center" shrinkToFit="1"/>
    </xf>
    <xf numFmtId="0" fontId="14" fillId="0" borderId="4" xfId="0" applyFont="1" applyBorder="1" applyAlignment="1">
      <alignment horizontal="center" wrapText="1" shrinkToFit="1"/>
    </xf>
    <xf numFmtId="165" fontId="11" fillId="0" borderId="3" xfId="0" applyNumberFormat="1" applyFont="1" applyBorder="1" applyAlignment="1">
      <alignment horizontal="center" shrinkToFit="1"/>
    </xf>
    <xf numFmtId="0" fontId="1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shrinkToFit="1"/>
    </xf>
    <xf numFmtId="0" fontId="0" fillId="0" borderId="3" xfId="0" applyBorder="1"/>
    <xf numFmtId="0" fontId="10" fillId="0" borderId="3" xfId="0" applyFont="1" applyBorder="1" applyAlignment="1">
      <alignment shrinkToFit="1"/>
    </xf>
    <xf numFmtId="0" fontId="1" fillId="0" borderId="3" xfId="0" applyFont="1" applyBorder="1"/>
    <xf numFmtId="0" fontId="11" fillId="0" borderId="0" xfId="0" applyFont="1" applyBorder="1" applyAlignment="1">
      <alignment wrapText="1" shrinkToFit="1"/>
    </xf>
    <xf numFmtId="0" fontId="22" fillId="0" borderId="0" xfId="0" applyFont="1" applyBorder="1" applyAlignment="1">
      <alignment horizontal="center" shrinkToFit="1"/>
    </xf>
    <xf numFmtId="0" fontId="11" fillId="0" borderId="0" xfId="0" applyFont="1" applyAlignment="1"/>
    <xf numFmtId="0" fontId="13" fillId="0" borderId="0" xfId="0" applyFont="1" applyAlignment="1"/>
    <xf numFmtId="0" fontId="11" fillId="0" borderId="0" xfId="0" applyFont="1" applyAlignment="1">
      <alignment horizontal="left" wrapText="1" shrinkToFit="1"/>
    </xf>
    <xf numFmtId="0" fontId="8" fillId="0" borderId="0" xfId="0" applyFont="1" applyAlignment="1"/>
    <xf numFmtId="0" fontId="11" fillId="0" borderId="10" xfId="0" applyFont="1" applyFill="1" applyBorder="1" applyAlignment="1">
      <alignment wrapText="1"/>
    </xf>
    <xf numFmtId="0" fontId="11" fillId="0" borderId="0" xfId="0" applyFont="1" applyAlignment="1">
      <alignment wrapText="1" shrinkToFit="1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2" fontId="1" fillId="0" borderId="0" xfId="0" applyNumberFormat="1" applyFont="1"/>
    <xf numFmtId="2" fontId="6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/>
    <xf numFmtId="0" fontId="6" fillId="0" borderId="4" xfId="0" applyFont="1" applyBorder="1"/>
    <xf numFmtId="0" fontId="6" fillId="0" borderId="1" xfId="0" applyFont="1" applyBorder="1"/>
    <xf numFmtId="0" fontId="7" fillId="0" borderId="5" xfId="0" applyFont="1" applyBorder="1"/>
    <xf numFmtId="0" fontId="7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 shrinkToFi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wrapText="1" shrinkToFit="1"/>
    </xf>
    <xf numFmtId="0" fontId="11" fillId="0" borderId="4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 wrapText="1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9" fillId="0" borderId="4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 shrinkToFit="1"/>
    </xf>
    <xf numFmtId="0" fontId="17" fillId="0" borderId="1" xfId="0" applyFont="1" applyBorder="1" applyAlignment="1">
      <alignment horizontal="center" wrapText="1" shrinkToFit="1"/>
    </xf>
    <xf numFmtId="0" fontId="8" fillId="0" borderId="3" xfId="0" applyFont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shrinkToFit="1"/>
    </xf>
    <xf numFmtId="0" fontId="11" fillId="0" borderId="2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 shrinkToFit="1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14" fillId="0" borderId="0" xfId="0" applyFont="1" applyBorder="1" applyAlignment="1">
      <alignment shrinkToFit="1"/>
    </xf>
    <xf numFmtId="0" fontId="2" fillId="0" borderId="0" xfId="0" applyFont="1" applyAlignment="1">
      <alignment horizontal="left" shrinkToFit="1"/>
    </xf>
    <xf numFmtId="165" fontId="2" fillId="0" borderId="0" xfId="0" applyNumberFormat="1" applyFont="1" applyAlignment="1">
      <alignment horizontal="center"/>
    </xf>
    <xf numFmtId="0" fontId="12" fillId="0" borderId="0" xfId="0" applyFont="1" applyBorder="1" applyAlignment="1">
      <alignment shrinkToFit="1"/>
    </xf>
    <xf numFmtId="2" fontId="15" fillId="0" borderId="0" xfId="0" applyNumberFormat="1" applyFont="1" applyAlignment="1">
      <alignment horizontal="center"/>
    </xf>
    <xf numFmtId="0" fontId="13" fillId="0" borderId="0" xfId="0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" fillId="0" borderId="3" xfId="0" applyFont="1" applyBorder="1" applyAlignment="1"/>
    <xf numFmtId="49" fontId="7" fillId="0" borderId="3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4" xfId="0" applyNumberFormat="1" applyFont="1" applyBorder="1" applyAlignment="1">
      <alignment horizontal="center" vertical="top" wrapText="1"/>
    </xf>
    <xf numFmtId="0" fontId="17" fillId="0" borderId="13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 shrinkToFit="1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/>
    <xf numFmtId="0" fontId="1" fillId="0" borderId="6" xfId="0" applyFont="1" applyBorder="1" applyAlignment="1"/>
    <xf numFmtId="164" fontId="1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top" wrapText="1"/>
    </xf>
    <xf numFmtId="1" fontId="10" fillId="0" borderId="13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66" fontId="27" fillId="0" borderId="0" xfId="0" applyNumberFormat="1" applyFont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" fontId="27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4" fillId="0" borderId="0" xfId="0" applyNumberFormat="1" applyFont="1" applyAlignment="1">
      <alignment horizontal="righ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7" fontId="7" fillId="0" borderId="4" xfId="0" applyNumberFormat="1" applyFont="1" applyBorder="1" applyAlignment="1">
      <alignment horizontal="center" vertical="top" wrapText="1"/>
    </xf>
    <xf numFmtId="167" fontId="9" fillId="0" borderId="13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13" xfId="0" applyBorder="1" applyAlignment="1"/>
    <xf numFmtId="0" fontId="0" fillId="0" borderId="1" xfId="0" applyBorder="1" applyAlignment="1"/>
    <xf numFmtId="2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top" wrapText="1"/>
    </xf>
    <xf numFmtId="167" fontId="9" fillId="0" borderId="6" xfId="0" applyNumberFormat="1" applyFont="1" applyBorder="1" applyAlignment="1">
      <alignment horizontal="center" vertical="top" wrapText="1"/>
    </xf>
    <xf numFmtId="167" fontId="9" fillId="0" borderId="7" xfId="0" applyNumberFormat="1" applyFont="1" applyBorder="1" applyAlignment="1">
      <alignment horizontal="center" vertical="top" wrapText="1"/>
    </xf>
    <xf numFmtId="49" fontId="24" fillId="0" borderId="5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13" xfId="0" applyBorder="1"/>
    <xf numFmtId="0" fontId="0" fillId="0" borderId="1" xfId="0" applyBorder="1"/>
    <xf numFmtId="165" fontId="32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/>
    <xf numFmtId="0" fontId="3" fillId="0" borderId="2" xfId="0" applyFont="1" applyBorder="1" applyAlignment="1">
      <alignment horizontal="left" vertical="center" wrapText="1"/>
    </xf>
    <xf numFmtId="165" fontId="37" fillId="0" borderId="0" xfId="0" applyNumberFormat="1" applyFont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8"/>
      <c r="B1" s="8"/>
      <c r="C1" s="8"/>
      <c r="D1" s="9"/>
      <c r="E1" s="9"/>
      <c r="F1" s="9"/>
      <c r="G1" s="9"/>
      <c r="H1" s="9"/>
      <c r="I1" s="9"/>
      <c r="J1" s="10" t="s">
        <v>0</v>
      </c>
      <c r="K1" s="10"/>
      <c r="L1" s="10"/>
      <c r="M1" s="10"/>
      <c r="N1" s="10"/>
      <c r="O1" s="10"/>
    </row>
    <row r="2" spans="1:15" ht="15.75">
      <c r="A2" s="8"/>
      <c r="B2" s="8"/>
      <c r="C2" s="8"/>
      <c r="D2" s="9"/>
      <c r="E2" s="9"/>
      <c r="F2" s="9"/>
      <c r="G2" s="9"/>
      <c r="H2" s="9"/>
      <c r="I2" s="9"/>
      <c r="J2" s="10" t="s">
        <v>75</v>
      </c>
      <c r="K2" s="10"/>
      <c r="L2" s="10"/>
      <c r="M2" s="10"/>
      <c r="N2" s="10"/>
      <c r="O2" s="10"/>
    </row>
    <row r="3" spans="1:15" ht="15.75">
      <c r="A3" s="8"/>
      <c r="B3" s="8"/>
      <c r="C3" s="8"/>
      <c r="D3" s="9"/>
      <c r="E3" s="9"/>
      <c r="F3" s="9"/>
      <c r="G3" s="9"/>
      <c r="H3" s="9"/>
      <c r="I3" s="9"/>
      <c r="J3" s="10" t="s">
        <v>76</v>
      </c>
      <c r="K3" s="10"/>
      <c r="L3" s="10"/>
      <c r="M3" s="10"/>
      <c r="O3" s="10"/>
    </row>
    <row r="4" spans="1:15" ht="15.75">
      <c r="A4" s="8"/>
      <c r="B4" s="8"/>
      <c r="C4" s="8"/>
      <c r="D4" s="9"/>
      <c r="E4" s="9"/>
      <c r="F4" s="9"/>
      <c r="G4" s="9"/>
      <c r="H4" s="9"/>
      <c r="I4" s="9"/>
      <c r="J4" s="235"/>
      <c r="K4" s="235"/>
      <c r="L4" s="235"/>
      <c r="M4" s="235"/>
      <c r="N4" s="235"/>
      <c r="O4" s="235"/>
    </row>
    <row r="5" spans="1:15" ht="15.75">
      <c r="A5" s="11"/>
      <c r="B5" s="11"/>
      <c r="C5" s="12"/>
      <c r="D5" s="12"/>
      <c r="E5" s="12"/>
      <c r="F5" s="12"/>
      <c r="G5" s="12"/>
      <c r="H5" s="12"/>
      <c r="I5" s="12"/>
      <c r="J5" s="10"/>
      <c r="K5" s="10"/>
      <c r="L5" s="10"/>
      <c r="M5" s="10"/>
      <c r="N5" s="10"/>
      <c r="O5" s="10"/>
    </row>
    <row r="6" spans="1:15" ht="15.75">
      <c r="A6" s="11"/>
      <c r="B6" s="11"/>
      <c r="C6" s="12"/>
      <c r="D6" s="12"/>
      <c r="E6" s="12"/>
      <c r="F6" s="12"/>
      <c r="G6" s="12"/>
      <c r="H6" s="12"/>
      <c r="I6" s="12"/>
      <c r="J6" s="12" t="s">
        <v>0</v>
      </c>
      <c r="K6" s="12"/>
      <c r="L6" s="12"/>
      <c r="M6" s="12"/>
      <c r="N6" s="12"/>
      <c r="O6" s="12"/>
    </row>
    <row r="7" spans="1:15" ht="15.75">
      <c r="A7" s="12"/>
      <c r="B7" s="12"/>
      <c r="C7" s="12"/>
      <c r="D7" s="12"/>
      <c r="E7" s="12"/>
      <c r="F7" s="12"/>
      <c r="G7" s="12"/>
      <c r="H7" s="12"/>
      <c r="I7" s="12"/>
      <c r="J7" s="13" t="s">
        <v>77</v>
      </c>
      <c r="K7" s="13"/>
      <c r="L7" s="13"/>
      <c r="M7" s="12"/>
      <c r="N7" s="12"/>
      <c r="O7" s="12"/>
    </row>
    <row r="8" spans="1:15" ht="15.75">
      <c r="A8" s="12"/>
      <c r="B8" s="12"/>
      <c r="C8" s="11"/>
      <c r="D8" s="11"/>
      <c r="E8" s="11"/>
      <c r="F8" s="11"/>
      <c r="G8" s="11"/>
      <c r="H8" s="11"/>
      <c r="I8" s="11"/>
      <c r="J8" s="228" t="s">
        <v>78</v>
      </c>
      <c r="K8" s="228"/>
      <c r="L8" s="228"/>
      <c r="M8" s="228"/>
      <c r="N8" s="228"/>
      <c r="O8" s="228"/>
    </row>
    <row r="9" spans="1:15" ht="15.75">
      <c r="A9" s="12"/>
      <c r="B9" s="12"/>
      <c r="C9" s="11"/>
      <c r="D9" s="11"/>
      <c r="E9" s="11"/>
      <c r="F9" s="11"/>
      <c r="G9" s="11"/>
      <c r="H9" s="11"/>
      <c r="I9" s="11"/>
      <c r="J9" s="236" t="s">
        <v>35</v>
      </c>
      <c r="K9" s="236"/>
      <c r="L9" s="236"/>
      <c r="M9" s="236"/>
      <c r="N9" s="236"/>
      <c r="O9" s="236"/>
    </row>
    <row r="10" spans="1:15" ht="15.75">
      <c r="A10" s="12"/>
      <c r="B10" s="12"/>
      <c r="C10" s="11"/>
      <c r="D10" s="11"/>
      <c r="E10" s="11"/>
      <c r="F10" s="11"/>
      <c r="G10" s="11"/>
      <c r="H10" s="11"/>
      <c r="I10" s="11"/>
      <c r="J10" s="237" t="s">
        <v>79</v>
      </c>
      <c r="K10" s="237"/>
      <c r="L10" s="237"/>
      <c r="M10" s="237"/>
      <c r="N10" s="237"/>
      <c r="O10" s="237"/>
    </row>
    <row r="11" spans="1:15" ht="15.75">
      <c r="A11" s="12"/>
      <c r="B11" s="12"/>
      <c r="C11" s="11"/>
      <c r="D11" s="11"/>
      <c r="E11" s="11"/>
      <c r="F11" s="11"/>
      <c r="G11" s="11"/>
      <c r="H11" s="11"/>
      <c r="I11" s="11"/>
      <c r="J11" s="228" t="s">
        <v>78</v>
      </c>
      <c r="K11" s="228"/>
      <c r="L11" s="228"/>
      <c r="M11" s="228"/>
      <c r="N11" s="228"/>
      <c r="O11" s="228"/>
    </row>
    <row r="12" spans="1:15" ht="15.75">
      <c r="A12" s="12"/>
      <c r="B12" s="12"/>
      <c r="C12" s="11"/>
      <c r="D12" s="11"/>
      <c r="E12" s="11"/>
      <c r="F12" s="11"/>
      <c r="G12" s="11"/>
      <c r="H12" s="11"/>
      <c r="I12" s="11"/>
      <c r="J12" s="239" t="s">
        <v>1</v>
      </c>
      <c r="K12" s="239"/>
      <c r="L12" s="239"/>
      <c r="M12" s="239"/>
      <c r="N12" s="239"/>
      <c r="O12" s="239"/>
    </row>
    <row r="13" spans="1:15" ht="15.75">
      <c r="A13" s="12"/>
      <c r="B13" s="12"/>
      <c r="C13" s="11"/>
      <c r="D13" s="11"/>
      <c r="E13" s="11"/>
      <c r="F13" s="11"/>
      <c r="G13" s="11"/>
      <c r="H13" s="11"/>
      <c r="I13" s="11"/>
      <c r="J13" s="236" t="s">
        <v>80</v>
      </c>
      <c r="K13" s="236"/>
      <c r="L13" s="236"/>
      <c r="M13" s="236"/>
      <c r="N13" s="236"/>
      <c r="O13" s="236"/>
    </row>
    <row r="14" spans="1:15" ht="15.75">
      <c r="A14" s="12"/>
      <c r="B14" s="12"/>
      <c r="C14" s="11"/>
      <c r="D14" s="11"/>
      <c r="E14" s="11"/>
      <c r="F14" s="11"/>
      <c r="G14" s="11"/>
      <c r="H14" s="11"/>
      <c r="I14" s="11"/>
      <c r="J14" s="14"/>
      <c r="K14" s="14"/>
      <c r="L14" s="14"/>
      <c r="M14" s="14"/>
      <c r="N14" s="14"/>
      <c r="O14" s="14"/>
    </row>
    <row r="15" spans="1:15" ht="15.75">
      <c r="A15" s="12"/>
      <c r="B15" s="12"/>
      <c r="C15" s="12"/>
      <c r="D15" s="12"/>
      <c r="E15" s="12"/>
      <c r="F15" s="12"/>
      <c r="G15" s="12" t="s">
        <v>36</v>
      </c>
      <c r="H15" s="12"/>
      <c r="I15" s="12"/>
      <c r="J15" s="12"/>
      <c r="K15" s="12"/>
      <c r="L15" s="12"/>
      <c r="M15" s="12"/>
      <c r="N15" s="12"/>
      <c r="O15" s="12"/>
    </row>
    <row r="16" spans="1:15" ht="15.75">
      <c r="A16" s="12"/>
      <c r="B16" s="12"/>
      <c r="C16" s="12"/>
      <c r="D16" s="12"/>
      <c r="E16" s="12"/>
      <c r="F16" s="12" t="s">
        <v>81</v>
      </c>
      <c r="G16" s="12"/>
      <c r="H16" s="12"/>
      <c r="I16" s="12"/>
      <c r="J16" s="14"/>
      <c r="K16" s="14"/>
      <c r="L16" s="14"/>
      <c r="M16" s="14"/>
      <c r="N16" s="14"/>
      <c r="O16" s="14"/>
    </row>
    <row r="17" spans="1:15" ht="15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5.75">
      <c r="A18" s="15" t="s">
        <v>82</v>
      </c>
      <c r="B18" s="15"/>
      <c r="C18" s="15"/>
      <c r="D18" s="16">
        <v>1400000</v>
      </c>
      <c r="E18" s="17" t="s">
        <v>83</v>
      </c>
      <c r="F18" s="17"/>
      <c r="G18" s="17"/>
      <c r="H18" s="17"/>
      <c r="I18" s="17"/>
      <c r="J18" s="11"/>
      <c r="K18" s="11"/>
      <c r="L18" s="11"/>
      <c r="M18" s="11"/>
      <c r="N18" s="11"/>
      <c r="O18" s="11"/>
    </row>
    <row r="19" spans="1:15" ht="15.75">
      <c r="A19" s="15"/>
      <c r="B19" s="15"/>
      <c r="C19" s="15"/>
      <c r="D19" s="18" t="s">
        <v>2</v>
      </c>
      <c r="E19" s="19" t="s">
        <v>84</v>
      </c>
      <c r="F19" s="20"/>
      <c r="G19" s="20"/>
      <c r="H19" s="20"/>
      <c r="I19" s="20"/>
      <c r="J19" s="12"/>
      <c r="K19" s="12"/>
      <c r="L19" s="12"/>
      <c r="M19" s="12"/>
      <c r="N19" s="12"/>
      <c r="O19" s="12"/>
    </row>
    <row r="20" spans="1:15" ht="15.75">
      <c r="A20" s="15" t="s">
        <v>17</v>
      </c>
      <c r="B20" s="15"/>
      <c r="C20" s="15"/>
      <c r="D20" s="16">
        <v>1410000</v>
      </c>
      <c r="E20" s="17" t="s">
        <v>83</v>
      </c>
      <c r="F20" s="21"/>
      <c r="G20" s="20"/>
      <c r="H20" s="20"/>
      <c r="I20" s="22"/>
      <c r="J20" s="12"/>
      <c r="K20" s="12"/>
      <c r="L20" s="12"/>
      <c r="M20" s="12"/>
      <c r="N20" s="12"/>
      <c r="O20" s="12"/>
    </row>
    <row r="21" spans="1:15" ht="15.75">
      <c r="A21" s="15"/>
      <c r="B21" s="15"/>
      <c r="C21" s="15"/>
      <c r="D21" s="18" t="s">
        <v>2</v>
      </c>
      <c r="E21" s="19" t="s">
        <v>3</v>
      </c>
      <c r="F21" s="20"/>
      <c r="G21" s="20"/>
      <c r="H21" s="20"/>
      <c r="I21" s="20"/>
      <c r="J21" s="12"/>
      <c r="K21" s="12"/>
      <c r="L21" s="12"/>
      <c r="M21" s="12"/>
      <c r="N21" s="12"/>
      <c r="O21" s="12"/>
    </row>
    <row r="22" spans="1:15" ht="15.75">
      <c r="A22" s="15" t="s">
        <v>85</v>
      </c>
      <c r="B22" s="15"/>
      <c r="C22" s="15"/>
      <c r="D22" s="16">
        <v>1410180</v>
      </c>
      <c r="E22" s="23" t="s">
        <v>86</v>
      </c>
      <c r="F22" s="24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1:15" ht="15.75">
      <c r="A23" s="15" t="s">
        <v>87</v>
      </c>
      <c r="B23" s="15"/>
      <c r="C23" s="15"/>
      <c r="D23" s="18" t="s">
        <v>2</v>
      </c>
      <c r="E23" s="18" t="s">
        <v>88</v>
      </c>
      <c r="F23" s="20"/>
      <c r="G23" s="241"/>
      <c r="H23" s="241"/>
      <c r="I23" s="241"/>
      <c r="J23" s="241"/>
      <c r="K23" s="241"/>
      <c r="L23" s="241"/>
      <c r="M23" s="241"/>
      <c r="N23" s="241"/>
      <c r="O23" s="241"/>
    </row>
    <row r="24" spans="1:15" ht="15.75">
      <c r="A24" s="15"/>
      <c r="B24" s="15"/>
      <c r="C24" s="15"/>
      <c r="D24" s="18"/>
      <c r="E24" s="18"/>
      <c r="F24" s="20"/>
      <c r="G24" s="19" t="s">
        <v>4</v>
      </c>
      <c r="H24" s="25"/>
      <c r="I24" s="25"/>
      <c r="J24" s="25"/>
      <c r="K24" s="25"/>
      <c r="L24" s="25"/>
      <c r="M24" s="25"/>
      <c r="N24" s="25"/>
      <c r="O24" s="25"/>
    </row>
    <row r="25" spans="1:15" ht="15.75">
      <c r="A25" s="15"/>
      <c r="B25" s="15"/>
      <c r="C25" s="15"/>
      <c r="D25" s="18"/>
      <c r="E25" s="18"/>
      <c r="F25" s="20"/>
      <c r="G25" s="26"/>
      <c r="H25" s="12"/>
      <c r="I25" s="20"/>
      <c r="J25" s="27"/>
      <c r="K25" s="27"/>
      <c r="L25" s="12"/>
      <c r="M25" s="12"/>
      <c r="N25" s="12"/>
      <c r="O25" s="12"/>
    </row>
    <row r="26" spans="1:15" ht="15.75">
      <c r="A26" s="15" t="s">
        <v>89</v>
      </c>
      <c r="B26" s="15"/>
      <c r="C26" s="15"/>
      <c r="D26" s="12" t="s">
        <v>90</v>
      </c>
      <c r="E26" s="12"/>
      <c r="F26" s="12"/>
      <c r="G26" s="12"/>
      <c r="H26" s="12"/>
      <c r="I26" s="12"/>
      <c r="J26" s="12"/>
      <c r="K26" s="12"/>
      <c r="L26" s="28">
        <f>H27</f>
        <v>807.32</v>
      </c>
      <c r="M26" s="28"/>
      <c r="N26" s="12" t="s">
        <v>91</v>
      </c>
      <c r="O26" s="12"/>
    </row>
    <row r="27" spans="1:15" ht="15.75">
      <c r="A27" s="15" t="s">
        <v>87</v>
      </c>
      <c r="B27" s="15"/>
      <c r="C27" s="15"/>
      <c r="D27" s="12" t="s">
        <v>92</v>
      </c>
      <c r="E27" s="12"/>
      <c r="F27" s="12"/>
      <c r="G27" s="12"/>
      <c r="H27" s="240">
        <v>807.32</v>
      </c>
      <c r="I27" s="240"/>
      <c r="J27" s="12" t="s">
        <v>91</v>
      </c>
      <c r="K27" s="12"/>
      <c r="L27" s="29"/>
      <c r="M27" s="29"/>
      <c r="N27" s="29"/>
      <c r="O27" s="29"/>
    </row>
    <row r="28" spans="1:15" ht="15.75">
      <c r="A28" s="15" t="s">
        <v>87</v>
      </c>
      <c r="B28" s="15"/>
      <c r="C28" s="15"/>
      <c r="D28" s="12" t="s">
        <v>93</v>
      </c>
      <c r="E28" s="12"/>
      <c r="F28" s="12"/>
      <c r="G28" s="12"/>
      <c r="H28" s="238">
        <v>0</v>
      </c>
      <c r="I28" s="238"/>
      <c r="J28" s="12" t="s">
        <v>91</v>
      </c>
      <c r="K28" s="12"/>
      <c r="L28" s="12"/>
      <c r="M28" s="12"/>
      <c r="N28" s="12"/>
      <c r="O28" s="12"/>
    </row>
    <row r="29" spans="1:15" ht="15.75">
      <c r="A29" s="15" t="s">
        <v>87</v>
      </c>
      <c r="B29" s="15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15.75">
      <c r="A30" s="12" t="s">
        <v>94</v>
      </c>
      <c r="B30" s="231" t="s">
        <v>146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</row>
    <row r="31" spans="1:15" ht="15.75">
      <c r="A31" s="1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</row>
    <row r="32" spans="1:15" ht="15.75">
      <c r="A32" s="12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</row>
    <row r="33" spans="1:15" ht="15.75">
      <c r="A33" s="12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</row>
    <row r="34" spans="1:15" ht="15.75">
      <c r="A34" s="12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</row>
    <row r="35" spans="1:15" ht="15.75">
      <c r="A35" s="30" t="s">
        <v>95</v>
      </c>
      <c r="B35" s="30"/>
      <c r="C35" s="30"/>
      <c r="D35" s="232" t="s">
        <v>96</v>
      </c>
      <c r="E35" s="232"/>
      <c r="F35" s="232"/>
      <c r="G35" s="232"/>
      <c r="H35" s="31" t="s">
        <v>97</v>
      </c>
      <c r="I35" s="32"/>
      <c r="J35" s="33"/>
      <c r="K35" s="33"/>
      <c r="L35" s="33"/>
      <c r="M35" s="33"/>
      <c r="N35" s="33"/>
      <c r="O35" s="33"/>
    </row>
    <row r="36" spans="1:15" ht="15.75">
      <c r="A36" s="34"/>
      <c r="B36" s="34"/>
      <c r="C36" s="34"/>
      <c r="D36" s="35"/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</row>
    <row r="37" spans="1:15" ht="100.5" customHeight="1">
      <c r="A37" s="34"/>
      <c r="B37" s="34"/>
      <c r="C37" s="34"/>
      <c r="D37" s="35"/>
      <c r="E37" s="35"/>
      <c r="F37" s="35"/>
      <c r="G37" s="35"/>
      <c r="H37" s="35"/>
      <c r="I37" s="35"/>
      <c r="J37" s="36"/>
      <c r="K37" s="36"/>
      <c r="L37" s="36"/>
      <c r="M37" s="36"/>
      <c r="N37" s="36"/>
      <c r="O37" s="36"/>
    </row>
    <row r="38" spans="1:15" ht="15">
      <c r="A38" s="30" t="s">
        <v>98</v>
      </c>
      <c r="B38" s="30"/>
      <c r="C38" s="30"/>
      <c r="D38" s="229" t="s">
        <v>99</v>
      </c>
      <c r="E38" s="229"/>
      <c r="F38" s="229"/>
      <c r="G38" s="229"/>
      <c r="H38" s="229"/>
      <c r="I38" s="229"/>
      <c r="J38" s="229"/>
      <c r="K38" s="229"/>
      <c r="L38" s="229"/>
      <c r="M38" s="229"/>
      <c r="N38" s="230"/>
      <c r="O38" s="230"/>
    </row>
    <row r="39" spans="1:15" ht="23.25">
      <c r="A39" s="37" t="s">
        <v>100</v>
      </c>
      <c r="B39" s="38" t="s">
        <v>8</v>
      </c>
      <c r="C39" s="38" t="s">
        <v>18</v>
      </c>
      <c r="D39" s="223" t="s">
        <v>7</v>
      </c>
      <c r="E39" s="224"/>
      <c r="F39" s="224"/>
      <c r="G39" s="224"/>
      <c r="H39" s="224"/>
      <c r="I39" s="224"/>
      <c r="J39" s="224"/>
      <c r="K39" s="224"/>
      <c r="L39" s="224"/>
      <c r="M39" s="225"/>
      <c r="N39" s="27"/>
      <c r="O39" s="27"/>
    </row>
    <row r="40" spans="1:15" ht="15.75">
      <c r="A40" s="39" t="s">
        <v>101</v>
      </c>
      <c r="B40" s="40" t="s">
        <v>101</v>
      </c>
      <c r="C40" s="40" t="s">
        <v>101</v>
      </c>
      <c r="D40" s="223" t="s">
        <v>101</v>
      </c>
      <c r="E40" s="224"/>
      <c r="F40" s="224"/>
      <c r="G40" s="224"/>
      <c r="H40" s="224"/>
      <c r="I40" s="224"/>
      <c r="J40" s="224"/>
      <c r="K40" s="224"/>
      <c r="L40" s="224"/>
      <c r="M40" s="225"/>
      <c r="N40" s="12"/>
      <c r="O40" s="12"/>
    </row>
    <row r="41" spans="1:15">
      <c r="A41" s="34"/>
      <c r="B41" s="34"/>
      <c r="C41" s="34"/>
    </row>
    <row r="42" spans="1:15" ht="15">
      <c r="A42" s="30" t="s">
        <v>102</v>
      </c>
      <c r="B42" s="30"/>
      <c r="C42" s="30"/>
      <c r="D42" s="41" t="s">
        <v>103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ht="15.75">
      <c r="A43" s="30"/>
      <c r="B43" s="30"/>
      <c r="C43" s="30"/>
      <c r="N43" s="42" t="s">
        <v>104</v>
      </c>
      <c r="O43" s="18"/>
    </row>
    <row r="44" spans="1:15" ht="38.25">
      <c r="A44" s="43" t="s">
        <v>100</v>
      </c>
      <c r="B44" s="38" t="s">
        <v>8</v>
      </c>
      <c r="C44" s="38" t="s">
        <v>18</v>
      </c>
      <c r="D44" s="44" t="s">
        <v>105</v>
      </c>
      <c r="E44" s="222" t="s">
        <v>106</v>
      </c>
      <c r="F44" s="222"/>
      <c r="G44" s="222" t="s">
        <v>107</v>
      </c>
      <c r="H44" s="222"/>
      <c r="I44" s="222" t="s">
        <v>108</v>
      </c>
      <c r="J44" s="222"/>
      <c r="K44" s="45"/>
      <c r="L44" s="45"/>
      <c r="M44" s="45"/>
      <c r="N44" s="45"/>
      <c r="O44" s="45"/>
    </row>
    <row r="45" spans="1:15">
      <c r="A45" s="46">
        <v>1</v>
      </c>
      <c r="B45" s="47">
        <v>2</v>
      </c>
      <c r="C45" s="47">
        <f>B45+1</f>
        <v>3</v>
      </c>
      <c r="D45" s="47">
        <f>C45+1</f>
        <v>4</v>
      </c>
      <c r="E45" s="226">
        <f>D45+1</f>
        <v>5</v>
      </c>
      <c r="F45" s="226"/>
      <c r="G45" s="222">
        <v>6</v>
      </c>
      <c r="H45" s="222"/>
      <c r="I45" s="222">
        <v>7</v>
      </c>
      <c r="J45" s="222"/>
      <c r="K45" s="45"/>
      <c r="L45" s="45"/>
      <c r="M45" s="45"/>
      <c r="N45" s="45"/>
      <c r="O45" s="45"/>
    </row>
    <row r="46" spans="1:15" ht="153.75" customHeight="1">
      <c r="A46" s="46"/>
      <c r="B46" s="47">
        <f>D22</f>
        <v>1410180</v>
      </c>
      <c r="C46" s="48" t="s">
        <v>86</v>
      </c>
      <c r="D46" s="110" t="s">
        <v>109</v>
      </c>
      <c r="E46" s="219">
        <v>807.32</v>
      </c>
      <c r="F46" s="220"/>
      <c r="G46" s="219">
        <v>0</v>
      </c>
      <c r="H46" s="221"/>
      <c r="I46" s="227">
        <f>E46+G46</f>
        <v>807.32</v>
      </c>
      <c r="J46" s="227"/>
      <c r="K46" s="49"/>
      <c r="L46" s="49"/>
      <c r="M46" s="49"/>
      <c r="N46" s="49"/>
      <c r="O46" s="49"/>
    </row>
    <row r="47" spans="1:15" ht="30" customHeight="1">
      <c r="A47" s="50"/>
      <c r="B47" s="50"/>
      <c r="C47" s="50"/>
      <c r="D47" s="50"/>
      <c r="E47" s="219">
        <f>E46</f>
        <v>807.32</v>
      </c>
      <c r="F47" s="220"/>
      <c r="G47" s="219">
        <f>G46</f>
        <v>0</v>
      </c>
      <c r="H47" s="220"/>
      <c r="I47" s="227">
        <f>E47+G47</f>
        <v>807.32</v>
      </c>
      <c r="J47" s="227"/>
      <c r="K47" s="49"/>
      <c r="L47" s="49"/>
      <c r="M47" s="49"/>
      <c r="N47" s="49"/>
      <c r="O47" s="49"/>
    </row>
    <row r="48" spans="1:15" ht="15.75">
      <c r="A48" s="51"/>
      <c r="B48" s="51"/>
      <c r="C48" s="51"/>
      <c r="D48" s="52"/>
      <c r="E48" s="53"/>
      <c r="F48" s="53"/>
      <c r="G48" s="53"/>
      <c r="H48" s="53"/>
      <c r="I48" s="53"/>
      <c r="J48" s="53"/>
      <c r="K48" s="49"/>
      <c r="L48" s="49"/>
      <c r="M48" s="49"/>
      <c r="N48" s="49"/>
      <c r="O48" s="49"/>
    </row>
    <row r="49" spans="1:15" ht="15">
      <c r="A49" s="54" t="s">
        <v>110</v>
      </c>
      <c r="B49" s="54"/>
      <c r="C49" s="54"/>
      <c r="D49" s="41" t="s">
        <v>111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5.75">
      <c r="A50" s="55"/>
      <c r="B50" s="55"/>
      <c r="C50" s="55"/>
      <c r="D50" s="56" t="s">
        <v>112</v>
      </c>
      <c r="E50" s="56"/>
      <c r="F50" s="56"/>
      <c r="G50" s="56"/>
      <c r="H50" s="56"/>
      <c r="I50" s="56"/>
      <c r="J50" s="56"/>
      <c r="K50" s="42" t="s">
        <v>104</v>
      </c>
      <c r="L50" s="56"/>
      <c r="M50" s="56"/>
      <c r="N50" s="56"/>
      <c r="O50" s="56"/>
    </row>
    <row r="51" spans="1:15" ht="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8"/>
      <c r="M51" s="58"/>
      <c r="N51" s="58"/>
      <c r="O51" s="58"/>
    </row>
    <row r="52" spans="1:15" ht="36">
      <c r="A52" s="213" t="s">
        <v>19</v>
      </c>
      <c r="B52" s="214"/>
      <c r="C52" s="214"/>
      <c r="D52" s="214"/>
      <c r="E52" s="214"/>
      <c r="F52" s="214"/>
      <c r="G52" s="214"/>
      <c r="H52" s="214"/>
      <c r="I52" s="214"/>
      <c r="J52" s="215"/>
      <c r="K52" s="59" t="s">
        <v>8</v>
      </c>
      <c r="L52" s="218" t="s">
        <v>113</v>
      </c>
      <c r="M52" s="60" t="s">
        <v>114</v>
      </c>
      <c r="N52" s="60" t="s">
        <v>108</v>
      </c>
      <c r="O52" s="61"/>
    </row>
    <row r="53" spans="1:15" ht="15">
      <c r="A53" s="62"/>
      <c r="B53" s="63"/>
      <c r="C53" s="63"/>
      <c r="D53" s="63"/>
      <c r="E53" s="63"/>
      <c r="F53" s="63"/>
      <c r="G53" s="63"/>
      <c r="H53" s="63"/>
      <c r="I53" s="63"/>
      <c r="J53" s="64"/>
      <c r="K53" s="64"/>
      <c r="L53" s="218"/>
      <c r="M53" s="60"/>
      <c r="N53" s="60"/>
      <c r="O53" s="61"/>
    </row>
    <row r="54" spans="1:15">
      <c r="A54" s="206">
        <v>1</v>
      </c>
      <c r="B54" s="207"/>
      <c r="C54" s="207"/>
      <c r="D54" s="207"/>
      <c r="E54" s="207"/>
      <c r="F54" s="207"/>
      <c r="G54" s="207"/>
      <c r="H54" s="207"/>
      <c r="I54" s="207"/>
      <c r="J54" s="208"/>
      <c r="K54" s="65">
        <v>2</v>
      </c>
      <c r="L54" s="60">
        <v>3</v>
      </c>
      <c r="M54" s="60">
        <v>4</v>
      </c>
      <c r="N54" s="60">
        <v>5</v>
      </c>
      <c r="O54" s="61"/>
    </row>
    <row r="55" spans="1:15" ht="15.75">
      <c r="A55" s="206"/>
      <c r="B55" s="207"/>
      <c r="C55" s="207"/>
      <c r="D55" s="207"/>
      <c r="E55" s="207"/>
      <c r="F55" s="207"/>
      <c r="G55" s="207"/>
      <c r="H55" s="207"/>
      <c r="I55" s="207"/>
      <c r="J55" s="208"/>
      <c r="K55" s="7"/>
      <c r="L55" s="66" t="s">
        <v>101</v>
      </c>
      <c r="M55" s="66" t="s">
        <v>101</v>
      </c>
      <c r="N55" s="66" t="s">
        <v>101</v>
      </c>
      <c r="O55" s="67"/>
    </row>
    <row r="56" spans="1:15" ht="15.75">
      <c r="A56" s="209" t="s">
        <v>115</v>
      </c>
      <c r="B56" s="210"/>
      <c r="C56" s="210"/>
      <c r="D56" s="210"/>
      <c r="E56" s="210"/>
      <c r="F56" s="210"/>
      <c r="G56" s="210"/>
      <c r="H56" s="210"/>
      <c r="I56" s="210"/>
      <c r="J56" s="211"/>
      <c r="K56" s="68"/>
      <c r="L56" s="66" t="s">
        <v>101</v>
      </c>
      <c r="M56" s="66" t="s">
        <v>101</v>
      </c>
      <c r="N56" s="66" t="s">
        <v>101</v>
      </c>
      <c r="O56" s="67"/>
    </row>
    <row r="57" spans="1:15" ht="15.75">
      <c r="A57" s="12"/>
      <c r="B57" s="12"/>
      <c r="C57" s="12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27"/>
    </row>
    <row r="58" spans="1:15" ht="15">
      <c r="A58" s="54" t="s">
        <v>116</v>
      </c>
      <c r="B58" s="54"/>
      <c r="C58" s="54"/>
      <c r="D58" s="212" t="s">
        <v>117</v>
      </c>
      <c r="E58" s="212"/>
      <c r="F58" s="212"/>
      <c r="G58" s="212"/>
      <c r="H58" s="212"/>
      <c r="I58" s="212"/>
      <c r="J58" s="212"/>
      <c r="K58" s="212"/>
      <c r="L58" s="212"/>
      <c r="M58" s="212"/>
      <c r="N58" s="70"/>
      <c r="O58" s="70"/>
    </row>
    <row r="59" spans="1:15" ht="30.75">
      <c r="A59" s="12"/>
      <c r="B59" s="71" t="s">
        <v>100</v>
      </c>
      <c r="C59" s="72" t="s">
        <v>8</v>
      </c>
      <c r="D59" s="213" t="s">
        <v>118</v>
      </c>
      <c r="E59" s="214"/>
      <c r="F59" s="214"/>
      <c r="G59" s="214"/>
      <c r="H59" s="215"/>
      <c r="I59" s="197" t="s">
        <v>13</v>
      </c>
      <c r="J59" s="198"/>
      <c r="K59" s="73" t="s">
        <v>12</v>
      </c>
      <c r="L59" s="74" t="s">
        <v>20</v>
      </c>
      <c r="M59" s="27"/>
      <c r="N59" s="75"/>
      <c r="O59" s="27"/>
    </row>
    <row r="60" spans="1:15" ht="15.75">
      <c r="A60" s="12"/>
      <c r="B60" s="65">
        <v>1</v>
      </c>
      <c r="C60" s="76">
        <v>2</v>
      </c>
      <c r="D60" s="206">
        <v>3</v>
      </c>
      <c r="E60" s="207"/>
      <c r="F60" s="207"/>
      <c r="G60" s="207"/>
      <c r="H60" s="208"/>
      <c r="I60" s="216">
        <v>4</v>
      </c>
      <c r="J60" s="217"/>
      <c r="K60" s="77">
        <v>5</v>
      </c>
      <c r="L60" s="78">
        <v>6</v>
      </c>
      <c r="M60" s="27"/>
      <c r="N60" s="79"/>
      <c r="O60" s="12"/>
    </row>
    <row r="61" spans="1:15" ht="74.25" customHeight="1">
      <c r="A61" s="12"/>
      <c r="B61" s="80"/>
      <c r="C61" s="81">
        <f>B46</f>
        <v>1410180</v>
      </c>
      <c r="D61" s="204" t="s">
        <v>109</v>
      </c>
      <c r="E61" s="205"/>
      <c r="F61" s="205"/>
      <c r="G61" s="205"/>
      <c r="H61" s="205"/>
      <c r="I61" s="197"/>
      <c r="J61" s="198"/>
      <c r="K61" s="82"/>
      <c r="L61" s="83"/>
      <c r="M61" s="27"/>
      <c r="N61" s="84"/>
      <c r="O61" s="12"/>
    </row>
    <row r="62" spans="1:15" ht="18.75">
      <c r="A62" s="12"/>
      <c r="B62" s="80">
        <v>1</v>
      </c>
      <c r="C62" s="81"/>
      <c r="D62" s="204" t="s">
        <v>143</v>
      </c>
      <c r="E62" s="205"/>
      <c r="F62" s="205"/>
      <c r="G62" s="205"/>
      <c r="H62" s="205"/>
      <c r="I62" s="197"/>
      <c r="J62" s="198"/>
      <c r="K62" s="82"/>
      <c r="L62" s="83"/>
      <c r="M62" s="27"/>
      <c r="N62" s="84"/>
      <c r="O62" s="12"/>
    </row>
    <row r="63" spans="1:15" ht="18.75">
      <c r="A63" s="12"/>
      <c r="B63" s="80"/>
      <c r="C63" s="81"/>
      <c r="D63" s="204" t="s">
        <v>40</v>
      </c>
      <c r="E63" s="205"/>
      <c r="F63" s="205"/>
      <c r="G63" s="205"/>
      <c r="H63" s="205"/>
      <c r="I63" s="197" t="s">
        <v>41</v>
      </c>
      <c r="J63" s="198"/>
      <c r="K63" s="85" t="s">
        <v>119</v>
      </c>
      <c r="L63" s="86">
        <v>7</v>
      </c>
      <c r="M63" s="27"/>
      <c r="N63" s="84"/>
      <c r="O63" s="12"/>
    </row>
    <row r="64" spans="1:15" ht="18.75">
      <c r="A64" s="12"/>
      <c r="B64" s="80">
        <v>2</v>
      </c>
      <c r="C64" s="81"/>
      <c r="D64" s="204" t="s">
        <v>144</v>
      </c>
      <c r="E64" s="205"/>
      <c r="F64" s="205"/>
      <c r="G64" s="205"/>
      <c r="H64" s="205"/>
      <c r="I64" s="197"/>
      <c r="J64" s="198"/>
      <c r="K64" s="85"/>
      <c r="L64" s="86"/>
      <c r="M64" s="27"/>
      <c r="N64" s="84"/>
      <c r="O64" s="12"/>
    </row>
    <row r="65" spans="1:15" ht="52.5">
      <c r="A65" s="12"/>
      <c r="B65" s="80"/>
      <c r="C65" s="81"/>
      <c r="D65" s="204" t="s">
        <v>120</v>
      </c>
      <c r="E65" s="205"/>
      <c r="F65" s="205"/>
      <c r="G65" s="205"/>
      <c r="H65" s="205"/>
      <c r="I65" s="197" t="s">
        <v>41</v>
      </c>
      <c r="J65" s="198"/>
      <c r="K65" s="87" t="s">
        <v>121</v>
      </c>
      <c r="L65" s="88">
        <f>928+805</f>
        <v>1733</v>
      </c>
      <c r="M65" s="27"/>
      <c r="N65" s="84"/>
      <c r="O65" s="12"/>
    </row>
    <row r="66" spans="1:15" ht="18.75">
      <c r="A66" s="12"/>
      <c r="B66" s="80"/>
      <c r="C66" s="81"/>
      <c r="D66" s="204"/>
      <c r="E66" s="205"/>
      <c r="F66" s="205"/>
      <c r="G66" s="205"/>
      <c r="H66" s="205"/>
      <c r="I66" s="197" t="s">
        <v>41</v>
      </c>
      <c r="J66" s="198"/>
      <c r="K66" s="89" t="s">
        <v>123</v>
      </c>
      <c r="L66" s="86">
        <f>R66+R67+T68+T69+T70</f>
        <v>0</v>
      </c>
      <c r="M66" s="27"/>
      <c r="N66" s="84"/>
      <c r="O66" s="12"/>
    </row>
    <row r="67" spans="1:15" ht="18.75">
      <c r="A67" s="12"/>
      <c r="B67" s="80">
        <v>3</v>
      </c>
      <c r="C67" s="81"/>
      <c r="D67" s="204" t="s">
        <v>145</v>
      </c>
      <c r="E67" s="205"/>
      <c r="F67" s="205"/>
      <c r="G67" s="205"/>
      <c r="H67" s="205"/>
      <c r="I67" s="197" t="s">
        <v>87</v>
      </c>
      <c r="J67" s="198"/>
      <c r="K67" s="85"/>
      <c r="L67" s="86"/>
      <c r="M67" s="27"/>
      <c r="N67" s="84"/>
      <c r="O67" s="12"/>
    </row>
    <row r="68" spans="1:15" ht="18.75">
      <c r="A68" s="12"/>
      <c r="B68" s="80"/>
      <c r="C68" s="81"/>
      <c r="D68" s="204"/>
      <c r="E68" s="205"/>
      <c r="F68" s="205"/>
      <c r="G68" s="205"/>
      <c r="H68" s="205"/>
      <c r="I68" s="197" t="s">
        <v>41</v>
      </c>
      <c r="J68" s="198"/>
      <c r="K68" s="85" t="s">
        <v>63</v>
      </c>
      <c r="L68" s="86">
        <f>L65/L63</f>
        <v>247.57142857142858</v>
      </c>
      <c r="M68" s="27"/>
      <c r="N68" s="84"/>
      <c r="O68" s="12"/>
    </row>
    <row r="69" spans="1:15" ht="18.75">
      <c r="A69" s="12"/>
      <c r="B69" s="80"/>
      <c r="C69" s="81"/>
      <c r="D69" s="204"/>
      <c r="E69" s="205"/>
      <c r="F69" s="205"/>
      <c r="G69" s="205"/>
      <c r="H69" s="205"/>
      <c r="I69" s="197" t="s">
        <v>41</v>
      </c>
      <c r="J69" s="198"/>
      <c r="K69" s="85" t="s">
        <v>63</v>
      </c>
      <c r="L69" s="86">
        <f>L66/L63</f>
        <v>0</v>
      </c>
      <c r="M69" s="27"/>
      <c r="N69" s="84"/>
      <c r="O69" s="12"/>
    </row>
    <row r="70" spans="1:15" ht="18.75">
      <c r="A70" s="12"/>
      <c r="B70" s="80"/>
      <c r="C70" s="81"/>
      <c r="D70" s="204"/>
      <c r="E70" s="205"/>
      <c r="F70" s="205"/>
      <c r="G70" s="205"/>
      <c r="H70" s="205"/>
      <c r="I70" s="197"/>
      <c r="J70" s="198"/>
      <c r="K70" s="85" t="str">
        <f>K68</f>
        <v>розрахунково</v>
      </c>
      <c r="L70" s="90">
        <f>E46/L63</f>
        <v>115.33142857142857</v>
      </c>
      <c r="M70" s="27"/>
      <c r="N70" s="84"/>
      <c r="O70" s="12"/>
    </row>
    <row r="71" spans="1:15" ht="15">
      <c r="A71" s="54" t="s">
        <v>125</v>
      </c>
      <c r="B71" s="54"/>
      <c r="C71" s="54"/>
      <c r="D71" s="91" t="s">
        <v>126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3"/>
    </row>
    <row r="72" spans="1:15" ht="15.75">
      <c r="E72" s="12"/>
      <c r="F72" s="12"/>
      <c r="G72" s="12"/>
      <c r="H72" s="12"/>
      <c r="I72" s="12"/>
      <c r="J72" s="12"/>
      <c r="K72" s="12"/>
      <c r="L72" s="12"/>
      <c r="M72" s="12"/>
      <c r="O72" s="42" t="s">
        <v>104</v>
      </c>
    </row>
    <row r="73" spans="1:15" ht="24.75" customHeight="1">
      <c r="A73" s="12"/>
      <c r="B73" s="12"/>
      <c r="C73" s="191" t="s">
        <v>15</v>
      </c>
      <c r="D73" s="94" t="s">
        <v>14</v>
      </c>
      <c r="E73" s="94" t="s">
        <v>8</v>
      </c>
      <c r="F73" s="192" t="s">
        <v>127</v>
      </c>
      <c r="G73" s="192"/>
      <c r="H73" s="192"/>
      <c r="I73" s="193" t="s">
        <v>128</v>
      </c>
      <c r="J73" s="194"/>
      <c r="K73" s="195"/>
      <c r="L73" s="201" t="s">
        <v>129</v>
      </c>
      <c r="M73" s="202"/>
      <c r="N73" s="203"/>
      <c r="O73" s="199" t="s">
        <v>130</v>
      </c>
    </row>
    <row r="74" spans="1:15" ht="72.75">
      <c r="A74" s="12"/>
      <c r="B74" s="12"/>
      <c r="C74" s="191"/>
      <c r="D74" s="94"/>
      <c r="E74" s="94"/>
      <c r="F74" s="95" t="s">
        <v>106</v>
      </c>
      <c r="G74" s="95" t="s">
        <v>131</v>
      </c>
      <c r="H74" s="95" t="s">
        <v>108</v>
      </c>
      <c r="I74" s="95" t="s">
        <v>106</v>
      </c>
      <c r="J74" s="95" t="s">
        <v>131</v>
      </c>
      <c r="K74" s="95" t="s">
        <v>108</v>
      </c>
      <c r="L74" s="95" t="s">
        <v>106</v>
      </c>
      <c r="M74" s="95" t="s">
        <v>131</v>
      </c>
      <c r="N74" s="95" t="s">
        <v>108</v>
      </c>
      <c r="O74" s="200"/>
    </row>
    <row r="75" spans="1:15" ht="15.75">
      <c r="A75" s="12"/>
      <c r="B75" s="12"/>
      <c r="C75" s="96">
        <v>1</v>
      </c>
      <c r="D75" s="97">
        <v>2</v>
      </c>
      <c r="E75" s="98">
        <v>3</v>
      </c>
      <c r="F75" s="39">
        <v>4</v>
      </c>
      <c r="G75" s="39">
        <v>5</v>
      </c>
      <c r="H75" s="39">
        <v>6</v>
      </c>
      <c r="I75" s="39">
        <v>7</v>
      </c>
      <c r="J75" s="39">
        <v>8</v>
      </c>
      <c r="K75" s="39">
        <v>9</v>
      </c>
      <c r="L75" s="39">
        <v>10</v>
      </c>
      <c r="M75" s="39">
        <v>11</v>
      </c>
      <c r="N75" s="99">
        <v>12</v>
      </c>
      <c r="O75" s="99">
        <v>13</v>
      </c>
    </row>
    <row r="76" spans="1:15" ht="15.75">
      <c r="A76" s="12"/>
      <c r="B76" s="12"/>
      <c r="C76" s="39"/>
      <c r="D76" s="100" t="s">
        <v>132</v>
      </c>
      <c r="E76" s="39" t="s">
        <v>101</v>
      </c>
      <c r="F76" s="39" t="s">
        <v>101</v>
      </c>
      <c r="G76" s="39" t="s">
        <v>101</v>
      </c>
      <c r="H76" s="39" t="s">
        <v>101</v>
      </c>
      <c r="I76" s="39" t="s">
        <v>101</v>
      </c>
      <c r="J76" s="39" t="s">
        <v>101</v>
      </c>
      <c r="K76" s="39"/>
      <c r="L76" s="39" t="s">
        <v>101</v>
      </c>
      <c r="M76" s="99" t="s">
        <v>101</v>
      </c>
      <c r="N76" s="99"/>
      <c r="O76" s="101"/>
    </row>
    <row r="77" spans="1:15" ht="15.75">
      <c r="A77" s="12"/>
      <c r="B77" s="12"/>
      <c r="C77" s="39"/>
      <c r="D77" s="102" t="s">
        <v>133</v>
      </c>
      <c r="E77" s="39" t="s">
        <v>101</v>
      </c>
      <c r="F77" s="39" t="s">
        <v>101</v>
      </c>
      <c r="G77" s="39" t="s">
        <v>101</v>
      </c>
      <c r="H77" s="39" t="s">
        <v>101</v>
      </c>
      <c r="I77" s="39" t="s">
        <v>101</v>
      </c>
      <c r="J77" s="39" t="s">
        <v>101</v>
      </c>
      <c r="K77" s="39"/>
      <c r="L77" s="39" t="s">
        <v>101</v>
      </c>
      <c r="M77" s="99" t="s">
        <v>101</v>
      </c>
      <c r="N77" s="99"/>
      <c r="O77" s="101"/>
    </row>
    <row r="78" spans="1:15" ht="15.75">
      <c r="A78" s="12"/>
      <c r="B78" s="12"/>
      <c r="C78" s="39"/>
      <c r="D78" s="102" t="s">
        <v>134</v>
      </c>
      <c r="E78" s="39" t="s">
        <v>101</v>
      </c>
      <c r="F78" s="39" t="s">
        <v>101</v>
      </c>
      <c r="G78" s="39" t="s">
        <v>101</v>
      </c>
      <c r="H78" s="39" t="s">
        <v>101</v>
      </c>
      <c r="I78" s="39" t="s">
        <v>101</v>
      </c>
      <c r="J78" s="39" t="s">
        <v>101</v>
      </c>
      <c r="K78" s="39"/>
      <c r="L78" s="39" t="s">
        <v>101</v>
      </c>
      <c r="M78" s="99" t="s">
        <v>101</v>
      </c>
      <c r="N78" s="99"/>
      <c r="O78" s="101"/>
    </row>
    <row r="79" spans="1:15" ht="15.75">
      <c r="A79" s="12"/>
      <c r="B79" s="12"/>
      <c r="C79" s="39"/>
      <c r="D79" s="102" t="s">
        <v>135</v>
      </c>
      <c r="E79" s="39" t="s">
        <v>101</v>
      </c>
      <c r="F79" s="39" t="s">
        <v>101</v>
      </c>
      <c r="G79" s="39" t="s">
        <v>101</v>
      </c>
      <c r="H79" s="39" t="s">
        <v>101</v>
      </c>
      <c r="I79" s="39" t="s">
        <v>101</v>
      </c>
      <c r="J79" s="39" t="s">
        <v>101</v>
      </c>
      <c r="K79" s="39"/>
      <c r="L79" s="39" t="s">
        <v>101</v>
      </c>
      <c r="M79" s="99" t="s">
        <v>101</v>
      </c>
      <c r="N79" s="99"/>
      <c r="O79" s="101"/>
    </row>
    <row r="80" spans="1:15" ht="15.75">
      <c r="A80" s="12"/>
      <c r="B80" s="12"/>
      <c r="C80" s="103"/>
      <c r="D80" s="102" t="s">
        <v>136</v>
      </c>
      <c r="E80" s="39" t="s">
        <v>101</v>
      </c>
      <c r="F80" s="39" t="s">
        <v>101</v>
      </c>
      <c r="G80" s="39" t="s">
        <v>101</v>
      </c>
      <c r="H80" s="39" t="s">
        <v>101</v>
      </c>
      <c r="I80" s="39" t="s">
        <v>101</v>
      </c>
      <c r="J80" s="39" t="s">
        <v>101</v>
      </c>
      <c r="K80" s="39"/>
      <c r="L80" s="39" t="s">
        <v>101</v>
      </c>
      <c r="M80" s="99" t="s">
        <v>101</v>
      </c>
      <c r="N80" s="99"/>
      <c r="O80" s="101"/>
    </row>
    <row r="81" spans="1:15" ht="15.75">
      <c r="A81" s="12"/>
      <c r="B81" s="12"/>
      <c r="C81" s="103"/>
      <c r="D81" s="102" t="s">
        <v>137</v>
      </c>
      <c r="E81" s="39" t="s">
        <v>101</v>
      </c>
      <c r="F81" s="39" t="s">
        <v>101</v>
      </c>
      <c r="G81" s="39" t="s">
        <v>101</v>
      </c>
      <c r="H81" s="39" t="s">
        <v>101</v>
      </c>
      <c r="I81" s="39" t="s">
        <v>101</v>
      </c>
      <c r="J81" s="39" t="s">
        <v>101</v>
      </c>
      <c r="K81" s="39"/>
      <c r="L81" s="39" t="s">
        <v>101</v>
      </c>
      <c r="M81" s="99" t="s">
        <v>101</v>
      </c>
      <c r="N81" s="99"/>
      <c r="O81" s="101"/>
    </row>
    <row r="82" spans="1:15" ht="15.75">
      <c r="A82" s="12"/>
      <c r="B82" s="12"/>
      <c r="C82" s="103"/>
      <c r="D82" s="102" t="s">
        <v>136</v>
      </c>
      <c r="E82" s="39" t="s">
        <v>101</v>
      </c>
      <c r="F82" s="39" t="s">
        <v>101</v>
      </c>
      <c r="G82" s="39" t="s">
        <v>101</v>
      </c>
      <c r="H82" s="39" t="s">
        <v>101</v>
      </c>
      <c r="I82" s="39" t="s">
        <v>101</v>
      </c>
      <c r="J82" s="39" t="s">
        <v>101</v>
      </c>
      <c r="K82" s="39"/>
      <c r="L82" s="39" t="s">
        <v>101</v>
      </c>
      <c r="M82" s="99" t="s">
        <v>101</v>
      </c>
      <c r="N82" s="99"/>
      <c r="O82" s="101"/>
    </row>
    <row r="83" spans="1:15" ht="15.75">
      <c r="A83" s="12"/>
      <c r="B83" s="12"/>
      <c r="C83" s="103"/>
      <c r="D83" s="102" t="s">
        <v>115</v>
      </c>
      <c r="E83" s="39" t="s">
        <v>101</v>
      </c>
      <c r="F83" s="39" t="s">
        <v>101</v>
      </c>
      <c r="G83" s="39" t="s">
        <v>101</v>
      </c>
      <c r="H83" s="39" t="s">
        <v>101</v>
      </c>
      <c r="I83" s="39" t="s">
        <v>101</v>
      </c>
      <c r="J83" s="39" t="s">
        <v>101</v>
      </c>
      <c r="K83" s="39"/>
      <c r="L83" s="39" t="s">
        <v>101</v>
      </c>
      <c r="M83" s="99" t="s">
        <v>101</v>
      </c>
      <c r="N83" s="99"/>
      <c r="O83" s="101"/>
    </row>
    <row r="84" spans="1:15" ht="15.75">
      <c r="A84" s="12"/>
      <c r="B84" s="12"/>
      <c r="C84" s="104"/>
      <c r="D84" s="27"/>
      <c r="E84" s="27"/>
      <c r="F84" s="12"/>
      <c r="G84" s="12"/>
      <c r="H84" s="12"/>
      <c r="I84" s="12"/>
      <c r="J84" s="12"/>
      <c r="K84" s="12"/>
      <c r="L84" s="12"/>
      <c r="M84" s="105"/>
      <c r="N84" s="105"/>
      <c r="O84" s="105"/>
    </row>
    <row r="85" spans="1:15" ht="15.75">
      <c r="A85" s="196" t="s">
        <v>138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06" t="s">
        <v>139</v>
      </c>
      <c r="L85" s="106"/>
      <c r="M85" s="106"/>
      <c r="N85" s="107" t="s">
        <v>57</v>
      </c>
      <c r="O85" s="12"/>
    </row>
    <row r="86" spans="1:15" ht="15.7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9" t="s">
        <v>140</v>
      </c>
      <c r="L86" s="109"/>
      <c r="M86" s="109"/>
      <c r="N86" s="109"/>
      <c r="O86" s="12"/>
    </row>
    <row r="87" spans="1:15" ht="15.75">
      <c r="A87" s="55" t="s">
        <v>16</v>
      </c>
      <c r="B87" s="55"/>
      <c r="C87" s="55"/>
      <c r="D87" s="108"/>
      <c r="E87" s="108"/>
      <c r="F87" s="108"/>
      <c r="G87" s="108"/>
      <c r="H87" s="108"/>
      <c r="I87" s="108"/>
      <c r="J87" s="108"/>
      <c r="K87" s="109"/>
      <c r="L87" s="109"/>
      <c r="M87" s="109"/>
      <c r="N87" s="109"/>
      <c r="O87" s="12"/>
    </row>
    <row r="88" spans="1:15" ht="11.25" customHeight="1">
      <c r="A88" s="12"/>
      <c r="B88" s="12"/>
      <c r="C88" s="12"/>
      <c r="D88" s="54"/>
      <c r="E88" s="106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5.75">
      <c r="A89" s="190" t="s">
        <v>141</v>
      </c>
      <c r="B89" s="190"/>
      <c r="C89" s="190"/>
      <c r="D89" s="190"/>
      <c r="E89" s="190"/>
      <c r="F89" s="190"/>
      <c r="G89" s="190"/>
      <c r="H89" s="190"/>
      <c r="I89" s="190"/>
      <c r="J89" s="12"/>
      <c r="K89" s="106" t="s">
        <v>139</v>
      </c>
      <c r="L89" s="106"/>
      <c r="M89" s="106"/>
      <c r="N89" s="107" t="s">
        <v>142</v>
      </c>
      <c r="O89" s="12"/>
    </row>
    <row r="90" spans="1:15" ht="15.75">
      <c r="A90" s="8"/>
      <c r="B90" s="8"/>
      <c r="C90" s="8"/>
      <c r="D90" s="9"/>
      <c r="E90" s="9"/>
      <c r="F90" s="9"/>
      <c r="G90" s="9"/>
      <c r="H90" s="9"/>
      <c r="I90" s="9"/>
      <c r="J90" s="12"/>
      <c r="K90" s="109" t="s">
        <v>140</v>
      </c>
      <c r="L90" s="109"/>
      <c r="M90" s="109"/>
      <c r="N90" s="109"/>
      <c r="O90" s="12"/>
    </row>
  </sheetData>
  <mergeCells count="69">
    <mergeCell ref="J4:O4"/>
    <mergeCell ref="J8:O8"/>
    <mergeCell ref="J9:O9"/>
    <mergeCell ref="J10:O10"/>
    <mergeCell ref="H28:I28"/>
    <mergeCell ref="J12:O12"/>
    <mergeCell ref="J13:O13"/>
    <mergeCell ref="H27:I27"/>
    <mergeCell ref="G23:O23"/>
    <mergeCell ref="G22:O22"/>
    <mergeCell ref="J11:O11"/>
    <mergeCell ref="E47:F47"/>
    <mergeCell ref="D38:O38"/>
    <mergeCell ref="B30:O30"/>
    <mergeCell ref="D35:G35"/>
    <mergeCell ref="B33:O33"/>
    <mergeCell ref="B32:O32"/>
    <mergeCell ref="B31:O31"/>
    <mergeCell ref="B34:O34"/>
    <mergeCell ref="G44:H44"/>
    <mergeCell ref="I44:J44"/>
    <mergeCell ref="A54:J54"/>
    <mergeCell ref="D39:M39"/>
    <mergeCell ref="E46:F46"/>
    <mergeCell ref="G45:H45"/>
    <mergeCell ref="D40:M40"/>
    <mergeCell ref="E44:F44"/>
    <mergeCell ref="E45:F45"/>
    <mergeCell ref="I46:J46"/>
    <mergeCell ref="I47:J47"/>
    <mergeCell ref="D60:H60"/>
    <mergeCell ref="G47:H47"/>
    <mergeCell ref="G46:H46"/>
    <mergeCell ref="I45:J45"/>
    <mergeCell ref="D70:H70"/>
    <mergeCell ref="D65:H65"/>
    <mergeCell ref="I63:J63"/>
    <mergeCell ref="D63:H63"/>
    <mergeCell ref="D69:H69"/>
    <mergeCell ref="D67:H67"/>
    <mergeCell ref="I60:J60"/>
    <mergeCell ref="D68:H68"/>
    <mergeCell ref="I66:J66"/>
    <mergeCell ref="D66:H66"/>
    <mergeCell ref="L52:L53"/>
    <mergeCell ref="A52:J52"/>
    <mergeCell ref="I61:J61"/>
    <mergeCell ref="I65:J65"/>
    <mergeCell ref="I64:J64"/>
    <mergeCell ref="D64:H64"/>
    <mergeCell ref="O73:O74"/>
    <mergeCell ref="L73:N73"/>
    <mergeCell ref="I62:J62"/>
    <mergeCell ref="D62:H62"/>
    <mergeCell ref="D61:H61"/>
    <mergeCell ref="A55:J55"/>
    <mergeCell ref="A56:J56"/>
    <mergeCell ref="I59:J59"/>
    <mergeCell ref="D58:M58"/>
    <mergeCell ref="D59:H59"/>
    <mergeCell ref="A89:I89"/>
    <mergeCell ref="C73:C74"/>
    <mergeCell ref="F73:H73"/>
    <mergeCell ref="I73:K73"/>
    <mergeCell ref="A85:J85"/>
    <mergeCell ref="I67:J67"/>
    <mergeCell ref="I69:J69"/>
    <mergeCell ref="I70:J70"/>
    <mergeCell ref="I68:J68"/>
  </mergeCells>
  <phoneticPr fontId="17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J77"/>
  <sheetViews>
    <sheetView view="pageBreakPreview" topLeftCell="A59" zoomScale="90" zoomScaleNormal="100" zoomScaleSheetLayoutView="70" workbookViewId="0">
      <selection activeCell="A77" sqref="A77:IV77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4.28515625" style="1" customWidth="1"/>
    <col min="59" max="61" width="2.85546875" style="1" customWidth="1"/>
    <col min="62" max="71" width="3" style="1" customWidth="1"/>
    <col min="72" max="16384" width="9.140625" style="1"/>
  </cols>
  <sheetData>
    <row r="1" spans="1:62" ht="60.75" customHeight="1">
      <c r="BB1" s="316" t="s">
        <v>202</v>
      </c>
      <c r="BC1" s="317"/>
      <c r="BD1" s="317"/>
      <c r="BE1" s="317"/>
      <c r="BF1" s="317"/>
      <c r="BG1" s="317"/>
      <c r="BH1" s="317"/>
      <c r="BI1" s="317"/>
    </row>
    <row r="2" spans="1:62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</row>
    <row r="3" spans="1:62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</row>
    <row r="4" spans="1:62" ht="32.1" customHeight="1">
      <c r="AO4" s="292" t="s">
        <v>147</v>
      </c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</row>
    <row r="5" spans="1:62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2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2" ht="24.75" customHeight="1">
      <c r="AO7" s="290" t="s">
        <v>254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2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</row>
    <row r="11" spans="1:62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</row>
    <row r="12" spans="1:62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2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</row>
    <row r="14" spans="1:62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5" t="s">
        <v>250</v>
      </c>
      <c r="BD14" s="295"/>
      <c r="BE14" s="295"/>
      <c r="BF14" s="295"/>
      <c r="BG14" s="295"/>
      <c r="BH14" s="295"/>
      <c r="BI14" s="295"/>
      <c r="BJ14" s="145"/>
    </row>
    <row r="15" spans="1:62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</row>
    <row r="16" spans="1:62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5" t="s">
        <v>250</v>
      </c>
      <c r="BD16" s="295"/>
      <c r="BE16" s="295"/>
      <c r="BF16" s="295"/>
      <c r="BG16" s="295"/>
      <c r="BH16" s="295"/>
      <c r="BI16" s="295"/>
      <c r="BJ16" s="145"/>
    </row>
    <row r="17" spans="1:62" ht="25.5" customHeight="1">
      <c r="A17" s="309" t="s">
        <v>211</v>
      </c>
      <c r="B17" s="309"/>
      <c r="C17" s="307" t="s">
        <v>309</v>
      </c>
      <c r="D17" s="307"/>
      <c r="E17" s="307"/>
      <c r="F17" s="307"/>
      <c r="G17" s="307"/>
      <c r="H17" s="307"/>
      <c r="I17" s="307"/>
      <c r="J17" s="307"/>
      <c r="K17" s="307"/>
      <c r="L17" s="307" t="s">
        <v>310</v>
      </c>
      <c r="M17" s="308"/>
      <c r="N17" s="308"/>
      <c r="O17" s="308"/>
      <c r="P17" s="308"/>
      <c r="Q17" s="308"/>
      <c r="R17" s="308"/>
      <c r="S17" s="307" t="s">
        <v>311</v>
      </c>
      <c r="T17" s="308"/>
      <c r="U17" s="308"/>
      <c r="V17" s="308"/>
      <c r="W17" s="308"/>
      <c r="X17" s="308"/>
      <c r="Y17" s="308"/>
      <c r="Z17" s="171"/>
      <c r="AA17" s="363" t="s">
        <v>312</v>
      </c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13">
        <v>17201100000</v>
      </c>
      <c r="BD17" s="313"/>
      <c r="BE17" s="313"/>
      <c r="BF17" s="313"/>
      <c r="BG17" s="313"/>
      <c r="BH17" s="313"/>
      <c r="BI17" s="313"/>
      <c r="BJ17" s="155"/>
    </row>
    <row r="18" spans="1:62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 t="s">
        <v>255</v>
      </c>
      <c r="BD18" s="295"/>
      <c r="BE18" s="295"/>
      <c r="BF18" s="295"/>
      <c r="BG18" s="295"/>
      <c r="BH18" s="295"/>
      <c r="BI18" s="295"/>
      <c r="BJ18" s="145"/>
    </row>
    <row r="19" spans="1:62" ht="32.25" customHeight="1">
      <c r="A19" s="302" t="s">
        <v>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97">
        <f>AN19+BD19</f>
        <v>60000</v>
      </c>
      <c r="V19" s="397"/>
      <c r="W19" s="397"/>
      <c r="X19" s="397"/>
      <c r="Y19" s="290" t="s">
        <v>229</v>
      </c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397">
        <v>60000</v>
      </c>
      <c r="AO19" s="397"/>
      <c r="AP19" s="397"/>
      <c r="AQ19" s="397"/>
      <c r="AR19" s="290" t="s">
        <v>230</v>
      </c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397">
        <v>0</v>
      </c>
      <c r="BE19" s="397"/>
      <c r="BF19" s="397"/>
      <c r="BG19" s="345" t="s">
        <v>234</v>
      </c>
      <c r="BH19" s="398"/>
      <c r="BI19" s="398"/>
    </row>
    <row r="20" spans="1:62" ht="33.75" customHeight="1">
      <c r="A20" s="296" t="s">
        <v>6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</row>
    <row r="21" spans="1:62" ht="59.25" customHeight="1">
      <c r="A21" s="292" t="s">
        <v>332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</row>
    <row r="22" spans="1:62" ht="29.25" customHeight="1">
      <c r="A22" s="162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</row>
    <row r="23" spans="1:62" ht="28.5" customHeight="1">
      <c r="A23" s="290" t="s">
        <v>195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</row>
    <row r="25" spans="1:62" ht="21" customHeight="1">
      <c r="A25" s="303" t="s">
        <v>9</v>
      </c>
      <c r="B25" s="303"/>
      <c r="C25" s="303"/>
      <c r="D25" s="303"/>
      <c r="E25" s="303"/>
      <c r="F25" s="303"/>
      <c r="G25" s="303" t="s">
        <v>196</v>
      </c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</row>
    <row r="26" spans="1:62" s="113" customFormat="1" ht="10.5" customHeight="1">
      <c r="A26" s="255">
        <v>1</v>
      </c>
      <c r="B26" s="255"/>
      <c r="C26" s="255"/>
      <c r="D26" s="255"/>
      <c r="E26" s="255"/>
      <c r="F26" s="255"/>
      <c r="G26" s="255">
        <v>2</v>
      </c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62" ht="19.5" customHeight="1">
      <c r="A27" s="191">
        <v>1</v>
      </c>
      <c r="B27" s="191"/>
      <c r="C27" s="191"/>
      <c r="D27" s="191"/>
      <c r="E27" s="191"/>
      <c r="F27" s="191"/>
      <c r="G27" s="254" t="s">
        <v>313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</row>
    <row r="28" spans="1:62">
      <c r="A28" s="3"/>
      <c r="B28" s="3"/>
      <c r="C28" s="3"/>
      <c r="D28" s="3"/>
      <c r="E28" s="3"/>
      <c r="F28" s="3"/>
      <c r="G28" s="128"/>
      <c r="H28" s="128"/>
      <c r="I28" s="128"/>
      <c r="J28" s="128"/>
      <c r="K28" s="128"/>
      <c r="L28" s="130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1:62" ht="30.75" customHeight="1">
      <c r="A29" s="290" t="s">
        <v>197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346" t="s">
        <v>314</v>
      </c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</row>
    <row r="30" spans="1:62" ht="26.25" customHeight="1">
      <c r="A30" s="290" t="s">
        <v>198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</row>
    <row r="31" spans="1:62" ht="10.5" customHeight="1"/>
    <row r="32" spans="1:62" ht="21" customHeight="1">
      <c r="A32" s="303" t="s">
        <v>9</v>
      </c>
      <c r="B32" s="303"/>
      <c r="C32" s="303"/>
      <c r="D32" s="303"/>
      <c r="E32" s="303"/>
      <c r="F32" s="303"/>
      <c r="G32" s="303" t="s">
        <v>148</v>
      </c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</row>
    <row r="33" spans="1:61" s="113" customFormat="1" ht="12.75" customHeight="1">
      <c r="A33" s="255">
        <v>1</v>
      </c>
      <c r="B33" s="255"/>
      <c r="C33" s="255"/>
      <c r="D33" s="255"/>
      <c r="E33" s="255"/>
      <c r="F33" s="255"/>
      <c r="G33" s="255">
        <v>2</v>
      </c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61" ht="17.25" customHeight="1">
      <c r="A34" s="191">
        <v>1</v>
      </c>
      <c r="B34" s="191"/>
      <c r="C34" s="191"/>
      <c r="D34" s="191"/>
      <c r="E34" s="191"/>
      <c r="F34" s="191"/>
      <c r="G34" s="254" t="s">
        <v>319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</row>
    <row r="35" spans="1:61">
      <c r="A35" s="191"/>
      <c r="B35" s="191"/>
      <c r="C35" s="191"/>
      <c r="D35" s="191"/>
      <c r="E35" s="191"/>
      <c r="F35" s="191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</row>
    <row r="36" spans="1:6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15.75" customHeight="1">
      <c r="A37" s="296" t="s">
        <v>199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6"/>
      <c r="BH37" s="296"/>
      <c r="BI37" s="296"/>
    </row>
    <row r="38" spans="1:61" ht="15" customHeight="1">
      <c r="A38" s="275" t="s">
        <v>228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5.95" customHeight="1">
      <c r="A39" s="257" t="s">
        <v>9</v>
      </c>
      <c r="B39" s="257"/>
      <c r="C39" s="257"/>
      <c r="D39" s="258" t="s">
        <v>191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60"/>
      <c r="AD39" s="257" t="s">
        <v>11</v>
      </c>
      <c r="AE39" s="257"/>
      <c r="AF39" s="257"/>
      <c r="AG39" s="257"/>
      <c r="AH39" s="257"/>
      <c r="AI39" s="257"/>
      <c r="AJ39" s="257"/>
      <c r="AK39" s="257"/>
      <c r="AL39" s="257" t="s">
        <v>10</v>
      </c>
      <c r="AM39" s="257"/>
      <c r="AN39" s="257"/>
      <c r="AO39" s="257"/>
      <c r="AP39" s="257"/>
      <c r="AQ39" s="257"/>
      <c r="AR39" s="257"/>
      <c r="AS39" s="257"/>
      <c r="AT39" s="257" t="s">
        <v>115</v>
      </c>
      <c r="AU39" s="257"/>
      <c r="AV39" s="257"/>
      <c r="AW39" s="257"/>
      <c r="AX39" s="257"/>
      <c r="AY39" s="257"/>
      <c r="AZ39" s="257"/>
      <c r="BA39" s="257"/>
    </row>
    <row r="40" spans="1:61" ht="6" customHeight="1">
      <c r="A40" s="257"/>
      <c r="B40" s="257"/>
      <c r="C40" s="257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3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</row>
    <row r="41" spans="1:61" s="113" customFormat="1" ht="15.95" customHeight="1">
      <c r="A41" s="255">
        <v>1</v>
      </c>
      <c r="B41" s="255"/>
      <c r="C41" s="255"/>
      <c r="D41" s="264">
        <v>2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8"/>
      <c r="AD41" s="255">
        <v>3</v>
      </c>
      <c r="AE41" s="255"/>
      <c r="AF41" s="255"/>
      <c r="AG41" s="255"/>
      <c r="AH41" s="255"/>
      <c r="AI41" s="255"/>
      <c r="AJ41" s="255"/>
      <c r="AK41" s="255"/>
      <c r="AL41" s="255">
        <v>4</v>
      </c>
      <c r="AM41" s="255"/>
      <c r="AN41" s="255"/>
      <c r="AO41" s="255"/>
      <c r="AP41" s="255"/>
      <c r="AQ41" s="255"/>
      <c r="AR41" s="255"/>
      <c r="AS41" s="255"/>
      <c r="AT41" s="255">
        <v>5</v>
      </c>
      <c r="AU41" s="255"/>
      <c r="AV41" s="255"/>
      <c r="AW41" s="255"/>
      <c r="AX41" s="255"/>
      <c r="AY41" s="255"/>
      <c r="AZ41" s="255"/>
      <c r="BA41" s="255"/>
    </row>
    <row r="42" spans="1:61" s="5" customFormat="1" ht="6.75" hidden="1" customHeight="1">
      <c r="A42" s="191" t="s">
        <v>23</v>
      </c>
      <c r="B42" s="191"/>
      <c r="C42" s="19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56" t="s">
        <v>24</v>
      </c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43" t="s">
        <v>25</v>
      </c>
      <c r="AE42" s="243"/>
      <c r="AF42" s="243"/>
      <c r="AG42" s="243"/>
      <c r="AH42" s="243"/>
      <c r="AI42" s="243"/>
      <c r="AJ42" s="243"/>
      <c r="AK42" s="243"/>
      <c r="AL42" s="243" t="s">
        <v>26</v>
      </c>
      <c r="AM42" s="243"/>
      <c r="AN42" s="243"/>
      <c r="AO42" s="243"/>
      <c r="AP42" s="243"/>
      <c r="AQ42" s="243"/>
      <c r="AR42" s="243"/>
      <c r="AS42" s="243"/>
      <c r="AT42" s="253" t="s">
        <v>27</v>
      </c>
      <c r="AU42" s="243"/>
      <c r="AV42" s="243"/>
      <c r="AW42" s="243"/>
      <c r="AX42" s="243"/>
      <c r="AY42" s="243"/>
      <c r="AZ42" s="243"/>
      <c r="BA42" s="243"/>
    </row>
    <row r="43" spans="1:61" s="5" customFormat="1" ht="16.5" customHeight="1">
      <c r="A43" s="191">
        <v>1</v>
      </c>
      <c r="B43" s="191"/>
      <c r="C43" s="191"/>
      <c r="D43" s="265" t="s">
        <v>315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7"/>
      <c r="AD43" s="351">
        <f>AN19</f>
        <v>60000</v>
      </c>
      <c r="AE43" s="351"/>
      <c r="AF43" s="351"/>
      <c r="AG43" s="351"/>
      <c r="AH43" s="351"/>
      <c r="AI43" s="351"/>
      <c r="AJ43" s="351"/>
      <c r="AK43" s="351"/>
      <c r="AL43" s="351">
        <f>BD19</f>
        <v>0</v>
      </c>
      <c r="AM43" s="351"/>
      <c r="AN43" s="351"/>
      <c r="AO43" s="351"/>
      <c r="AP43" s="351"/>
      <c r="AQ43" s="351"/>
      <c r="AR43" s="351"/>
      <c r="AS43" s="351"/>
      <c r="AT43" s="351">
        <f>SUM(AD43:AS43)</f>
        <v>60000</v>
      </c>
      <c r="AU43" s="351"/>
      <c r="AV43" s="351"/>
      <c r="AW43" s="351"/>
      <c r="AX43" s="351"/>
      <c r="AY43" s="351"/>
      <c r="AZ43" s="351"/>
      <c r="BA43" s="351"/>
    </row>
    <row r="44" spans="1:61" s="5" customFormat="1" ht="13.5" customHeight="1">
      <c r="A44" s="430" t="s">
        <v>115</v>
      </c>
      <c r="B44" s="431"/>
      <c r="C44" s="431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8"/>
      <c r="AD44" s="351">
        <f>AN19</f>
        <v>60000</v>
      </c>
      <c r="AE44" s="351"/>
      <c r="AF44" s="351"/>
      <c r="AG44" s="351"/>
      <c r="AH44" s="351"/>
      <c r="AI44" s="351"/>
      <c r="AJ44" s="351"/>
      <c r="AK44" s="351"/>
      <c r="AL44" s="351">
        <f>BD19</f>
        <v>0</v>
      </c>
      <c r="AM44" s="351"/>
      <c r="AN44" s="351"/>
      <c r="AO44" s="351"/>
      <c r="AP44" s="351"/>
      <c r="AQ44" s="351"/>
      <c r="AR44" s="351"/>
      <c r="AS44" s="351"/>
      <c r="AT44" s="351">
        <f>SUM(AD44:AS44)</f>
        <v>60000</v>
      </c>
      <c r="AU44" s="351"/>
      <c r="AV44" s="351"/>
      <c r="AW44" s="351"/>
      <c r="AX44" s="351"/>
      <c r="AY44" s="351"/>
      <c r="AZ44" s="351"/>
      <c r="BA44" s="351"/>
    </row>
    <row r="45" spans="1:61" ht="13.5" customHeight="1"/>
    <row r="46" spans="1:61" ht="15.75" customHeight="1">
      <c r="A46" s="296" t="s">
        <v>200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6"/>
      <c r="BH46" s="296"/>
      <c r="BI46" s="296"/>
    </row>
    <row r="47" spans="1:61" ht="15" customHeight="1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 t="s">
        <v>228</v>
      </c>
      <c r="AO47" s="119"/>
      <c r="AP47" s="119"/>
      <c r="AQ47" s="119"/>
      <c r="AR47" s="119"/>
      <c r="AS47" s="119"/>
      <c r="AT47" s="119"/>
      <c r="AU47" s="119"/>
      <c r="AV47" s="119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9" spans="1:61" ht="15.95" customHeight="1">
      <c r="A49" s="322" t="s">
        <v>100</v>
      </c>
      <c r="B49" s="322"/>
      <c r="C49" s="322"/>
      <c r="D49" s="191" t="s">
        <v>316</v>
      </c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257" t="s">
        <v>11</v>
      </c>
      <c r="U49" s="257"/>
      <c r="V49" s="257"/>
      <c r="W49" s="257"/>
      <c r="X49" s="257"/>
      <c r="Y49" s="257"/>
      <c r="Z49" s="257"/>
      <c r="AA49" s="257"/>
      <c r="AB49" s="257" t="s">
        <v>10</v>
      </c>
      <c r="AC49" s="257"/>
      <c r="AD49" s="257"/>
      <c r="AE49" s="257"/>
      <c r="AF49" s="257"/>
      <c r="AG49" s="257"/>
      <c r="AH49" s="257"/>
      <c r="AI49" s="257"/>
      <c r="AJ49" s="257" t="s">
        <v>240</v>
      </c>
      <c r="AK49" s="257"/>
      <c r="AL49" s="257"/>
      <c r="AM49" s="257"/>
      <c r="AN49" s="257"/>
      <c r="AO49" s="257"/>
      <c r="AP49" s="257"/>
      <c r="AQ49" s="257"/>
    </row>
    <row r="50" spans="1:61" ht="29.1" customHeight="1">
      <c r="A50" s="322"/>
      <c r="B50" s="322"/>
      <c r="C50" s="322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</row>
    <row r="51" spans="1:61" s="113" customFormat="1" ht="13.5" customHeight="1">
      <c r="A51" s="286">
        <v>1</v>
      </c>
      <c r="B51" s="286"/>
      <c r="C51" s="286"/>
      <c r="D51" s="255">
        <v>2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3</v>
      </c>
      <c r="U51" s="255"/>
      <c r="V51" s="255"/>
      <c r="W51" s="255"/>
      <c r="X51" s="255"/>
      <c r="Y51" s="255"/>
      <c r="Z51" s="255"/>
      <c r="AA51" s="255"/>
      <c r="AB51" s="255">
        <v>4</v>
      </c>
      <c r="AC51" s="255"/>
      <c r="AD51" s="255"/>
      <c r="AE51" s="255"/>
      <c r="AF51" s="255"/>
      <c r="AG51" s="255"/>
      <c r="AH51" s="255"/>
      <c r="AI51" s="255"/>
      <c r="AJ51" s="255">
        <v>5</v>
      </c>
      <c r="AK51" s="255"/>
      <c r="AL51" s="255"/>
      <c r="AM51" s="255"/>
      <c r="AN51" s="255"/>
      <c r="AO51" s="255"/>
      <c r="AP51" s="255"/>
      <c r="AQ51" s="255"/>
    </row>
    <row r="52" spans="1:61" ht="61.5" customHeight="1">
      <c r="A52" s="426">
        <v>1</v>
      </c>
      <c r="B52" s="426"/>
      <c r="C52" s="426"/>
      <c r="D52" s="191" t="s">
        <v>318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429">
        <f>AD43</f>
        <v>60000</v>
      </c>
      <c r="U52" s="257"/>
      <c r="V52" s="257"/>
      <c r="W52" s="257"/>
      <c r="X52" s="257"/>
      <c r="Y52" s="257"/>
      <c r="Z52" s="257"/>
      <c r="AA52" s="257"/>
      <c r="AB52" s="429">
        <v>0</v>
      </c>
      <c r="AC52" s="429"/>
      <c r="AD52" s="429"/>
      <c r="AE52" s="429"/>
      <c r="AF52" s="429"/>
      <c r="AG52" s="429"/>
      <c r="AH52" s="429"/>
      <c r="AI52" s="429"/>
      <c r="AJ52" s="429">
        <f>SUM(T52:AI52)</f>
        <v>60000</v>
      </c>
      <c r="AK52" s="257"/>
      <c r="AL52" s="257"/>
      <c r="AM52" s="257"/>
      <c r="AN52" s="257"/>
      <c r="AO52" s="257"/>
      <c r="AP52" s="257"/>
      <c r="AQ52" s="257"/>
    </row>
    <row r="53" spans="1:61" ht="23.25" customHeight="1">
      <c r="A53" s="287" t="s">
        <v>115</v>
      </c>
      <c r="B53" s="288"/>
      <c r="C53" s="288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8"/>
      <c r="T53" s="243">
        <f>T52</f>
        <v>60000</v>
      </c>
      <c r="U53" s="243"/>
      <c r="V53" s="243"/>
      <c r="W53" s="243"/>
      <c r="X53" s="243"/>
      <c r="Y53" s="243"/>
      <c r="Z53" s="243"/>
      <c r="AA53" s="243"/>
      <c r="AB53" s="243">
        <f>AB52</f>
        <v>0</v>
      </c>
      <c r="AC53" s="243"/>
      <c r="AD53" s="243"/>
      <c r="AE53" s="243"/>
      <c r="AF53" s="243"/>
      <c r="AG53" s="243"/>
      <c r="AH53" s="243"/>
      <c r="AI53" s="243"/>
      <c r="AJ53" s="243">
        <f>AJ52</f>
        <v>60000</v>
      </c>
      <c r="AK53" s="243"/>
      <c r="AL53" s="243"/>
      <c r="AM53" s="243"/>
      <c r="AN53" s="243"/>
      <c r="AO53" s="243"/>
      <c r="AP53" s="243"/>
      <c r="AQ53" s="243"/>
    </row>
    <row r="54" spans="1:61" ht="22.5" customHeight="1"/>
    <row r="55" spans="1:61" hidden="1"/>
    <row r="56" spans="1:61" ht="15.75" customHeight="1">
      <c r="A56" s="290" t="s">
        <v>201</v>
      </c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</row>
    <row r="57" spans="1:61" ht="9.75" customHeight="1"/>
    <row r="58" spans="1:61" ht="30" customHeight="1">
      <c r="A58" s="257" t="s">
        <v>9</v>
      </c>
      <c r="B58" s="257"/>
      <c r="C58" s="257"/>
      <c r="D58" s="257"/>
      <c r="E58" s="257"/>
      <c r="F58" s="257"/>
      <c r="G58" s="257" t="s">
        <v>118</v>
      </c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 t="s">
        <v>13</v>
      </c>
      <c r="U58" s="257"/>
      <c r="V58" s="257"/>
      <c r="W58" s="257"/>
      <c r="X58" s="257"/>
      <c r="Y58" s="257" t="s">
        <v>12</v>
      </c>
      <c r="Z58" s="257"/>
      <c r="AA58" s="257"/>
      <c r="AB58" s="257"/>
      <c r="AC58" s="257"/>
      <c r="AD58" s="257"/>
      <c r="AE58" s="257"/>
      <c r="AF58" s="257"/>
      <c r="AG58" s="257"/>
      <c r="AH58" s="257"/>
      <c r="AI58" s="257" t="s">
        <v>106</v>
      </c>
      <c r="AJ58" s="257"/>
      <c r="AK58" s="257"/>
      <c r="AL58" s="257"/>
      <c r="AM58" s="257"/>
      <c r="AN58" s="257"/>
      <c r="AO58" s="257" t="s">
        <v>107</v>
      </c>
      <c r="AP58" s="257"/>
      <c r="AQ58" s="257"/>
      <c r="AR58" s="257"/>
      <c r="AS58" s="257"/>
      <c r="AT58" s="257"/>
      <c r="AU58" s="257"/>
      <c r="AV58" s="257"/>
      <c r="AW58" s="257"/>
      <c r="AX58" s="257"/>
      <c r="AY58" s="257" t="s">
        <v>115</v>
      </c>
      <c r="AZ58" s="257"/>
      <c r="BA58" s="257"/>
      <c r="BB58" s="257"/>
      <c r="BC58" s="257"/>
      <c r="BD58" s="257"/>
      <c r="BE58" s="257"/>
      <c r="BF58" s="257"/>
      <c r="BG58" s="257"/>
      <c r="BH58" s="257"/>
    </row>
    <row r="59" spans="1:61" s="113" customFormat="1" ht="15.75" customHeight="1">
      <c r="A59" s="255">
        <v>1</v>
      </c>
      <c r="B59" s="255"/>
      <c r="C59" s="255"/>
      <c r="D59" s="255"/>
      <c r="E59" s="255"/>
      <c r="F59" s="255"/>
      <c r="G59" s="255">
        <v>2</v>
      </c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>
        <v>3</v>
      </c>
      <c r="U59" s="255"/>
      <c r="V59" s="255"/>
      <c r="W59" s="255"/>
      <c r="X59" s="255"/>
      <c r="Y59" s="255">
        <v>4</v>
      </c>
      <c r="Z59" s="255"/>
      <c r="AA59" s="255"/>
      <c r="AB59" s="255"/>
      <c r="AC59" s="255"/>
      <c r="AD59" s="255"/>
      <c r="AE59" s="255"/>
      <c r="AF59" s="255"/>
      <c r="AG59" s="255"/>
      <c r="AH59" s="255"/>
      <c r="AI59" s="255">
        <v>5</v>
      </c>
      <c r="AJ59" s="255"/>
      <c r="AK59" s="255"/>
      <c r="AL59" s="255"/>
      <c r="AM59" s="255"/>
      <c r="AN59" s="255"/>
      <c r="AO59" s="255">
        <v>6</v>
      </c>
      <c r="AP59" s="255"/>
      <c r="AQ59" s="255"/>
      <c r="AR59" s="255"/>
      <c r="AS59" s="255"/>
      <c r="AT59" s="255"/>
      <c r="AU59" s="255"/>
      <c r="AV59" s="255"/>
      <c r="AW59" s="255"/>
      <c r="AX59" s="255"/>
      <c r="AY59" s="255">
        <v>7</v>
      </c>
      <c r="AZ59" s="255"/>
      <c r="BA59" s="255"/>
      <c r="BB59" s="255"/>
      <c r="BC59" s="255"/>
      <c r="BD59" s="255"/>
      <c r="BE59" s="255"/>
      <c r="BF59" s="255"/>
      <c r="BG59" s="255"/>
      <c r="BH59" s="255"/>
    </row>
    <row r="60" spans="1:61" s="5" customFormat="1">
      <c r="A60" s="332">
        <v>1</v>
      </c>
      <c r="B60" s="332"/>
      <c r="C60" s="332"/>
      <c r="D60" s="332"/>
      <c r="E60" s="332"/>
      <c r="F60" s="332"/>
      <c r="G60" s="416" t="s">
        <v>39</v>
      </c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8"/>
      <c r="T60" s="271" t="s">
        <v>38</v>
      </c>
      <c r="U60" s="271"/>
      <c r="V60" s="271"/>
      <c r="W60" s="271"/>
      <c r="X60" s="271"/>
      <c r="Y60" s="323" t="s">
        <v>38</v>
      </c>
      <c r="Z60" s="323"/>
      <c r="AA60" s="323"/>
      <c r="AB60" s="323"/>
      <c r="AC60" s="323"/>
      <c r="AD60" s="323"/>
      <c r="AE60" s="323"/>
      <c r="AF60" s="323"/>
      <c r="AG60" s="323"/>
      <c r="AH60" s="323"/>
      <c r="AI60" s="332"/>
      <c r="AJ60" s="332"/>
      <c r="AK60" s="332"/>
      <c r="AL60" s="332"/>
      <c r="AM60" s="332"/>
      <c r="AN60" s="332"/>
      <c r="AO60" s="323" t="s">
        <v>38</v>
      </c>
      <c r="AP60" s="323"/>
      <c r="AQ60" s="323"/>
      <c r="AR60" s="323"/>
      <c r="AS60" s="323"/>
      <c r="AT60" s="323"/>
      <c r="AU60" s="323"/>
      <c r="AV60" s="323"/>
      <c r="AW60" s="323"/>
      <c r="AX60" s="323"/>
      <c r="AY60" s="323" t="s">
        <v>38</v>
      </c>
      <c r="AZ60" s="323"/>
      <c r="BA60" s="323"/>
      <c r="BB60" s="323"/>
      <c r="BC60" s="323"/>
      <c r="BD60" s="323"/>
      <c r="BE60" s="323"/>
      <c r="BF60" s="323"/>
      <c r="BG60" s="323"/>
      <c r="BH60" s="323"/>
    </row>
    <row r="61" spans="1:61" ht="45" customHeight="1">
      <c r="A61" s="191"/>
      <c r="B61" s="191"/>
      <c r="C61" s="191"/>
      <c r="D61" s="191"/>
      <c r="E61" s="191"/>
      <c r="F61" s="191"/>
      <c r="G61" s="283" t="s">
        <v>338</v>
      </c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10"/>
      <c r="T61" s="242" t="s">
        <v>235</v>
      </c>
      <c r="U61" s="242"/>
      <c r="V61" s="242"/>
      <c r="W61" s="242"/>
      <c r="X61" s="242"/>
      <c r="Y61" s="411" t="s">
        <v>320</v>
      </c>
      <c r="Z61" s="412"/>
      <c r="AA61" s="412"/>
      <c r="AB61" s="412"/>
      <c r="AC61" s="412"/>
      <c r="AD61" s="412"/>
      <c r="AE61" s="412"/>
      <c r="AF61" s="412"/>
      <c r="AG61" s="412"/>
      <c r="AH61" s="413"/>
      <c r="AI61" s="351">
        <f>T52</f>
        <v>60000</v>
      </c>
      <c r="AJ61" s="191"/>
      <c r="AK61" s="191"/>
      <c r="AL61" s="191"/>
      <c r="AM61" s="191"/>
      <c r="AN61" s="191"/>
      <c r="AO61" s="402">
        <v>0</v>
      </c>
      <c r="AP61" s="403"/>
      <c r="AQ61" s="403"/>
      <c r="AR61" s="403"/>
      <c r="AS61" s="403"/>
      <c r="AT61" s="403"/>
      <c r="AU61" s="403"/>
      <c r="AV61" s="403"/>
      <c r="AW61" s="403"/>
      <c r="AX61" s="404"/>
      <c r="AY61" s="402">
        <f>SUM(AI61:AX61)</f>
        <v>60000</v>
      </c>
      <c r="AZ61" s="403"/>
      <c r="BA61" s="403"/>
      <c r="BB61" s="403"/>
      <c r="BC61" s="403"/>
      <c r="BD61" s="403"/>
      <c r="BE61" s="403"/>
      <c r="BF61" s="403"/>
      <c r="BG61" s="403"/>
      <c r="BH61" s="404"/>
    </row>
    <row r="62" spans="1:61" s="5" customFormat="1">
      <c r="A62" s="332">
        <v>2</v>
      </c>
      <c r="B62" s="332"/>
      <c r="C62" s="332"/>
      <c r="D62" s="332"/>
      <c r="E62" s="332"/>
      <c r="F62" s="332"/>
      <c r="G62" s="278" t="s">
        <v>45</v>
      </c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80"/>
      <c r="T62" s="271" t="s">
        <v>38</v>
      </c>
      <c r="U62" s="271"/>
      <c r="V62" s="271"/>
      <c r="W62" s="271"/>
      <c r="X62" s="271"/>
      <c r="Y62" s="278" t="s">
        <v>38</v>
      </c>
      <c r="Z62" s="279"/>
      <c r="AA62" s="279"/>
      <c r="AB62" s="279"/>
      <c r="AC62" s="279"/>
      <c r="AD62" s="279"/>
      <c r="AE62" s="279"/>
      <c r="AF62" s="279"/>
      <c r="AG62" s="279"/>
      <c r="AH62" s="280"/>
      <c r="AI62" s="332"/>
      <c r="AJ62" s="332"/>
      <c r="AK62" s="332"/>
      <c r="AL62" s="332"/>
      <c r="AM62" s="332"/>
      <c r="AN62" s="332"/>
      <c r="AO62" s="399"/>
      <c r="AP62" s="400"/>
      <c r="AQ62" s="400"/>
      <c r="AR62" s="400"/>
      <c r="AS62" s="400"/>
      <c r="AT62" s="400"/>
      <c r="AU62" s="400"/>
      <c r="AV62" s="400"/>
      <c r="AW62" s="400"/>
      <c r="AX62" s="401"/>
      <c r="AY62" s="399"/>
      <c r="AZ62" s="400"/>
      <c r="BA62" s="400"/>
      <c r="BB62" s="400"/>
      <c r="BC62" s="400"/>
      <c r="BD62" s="400"/>
      <c r="BE62" s="400"/>
      <c r="BF62" s="400"/>
      <c r="BG62" s="400"/>
      <c r="BH62" s="401"/>
    </row>
    <row r="63" spans="1:61" ht="40.5" customHeight="1">
      <c r="A63" s="191"/>
      <c r="B63" s="191"/>
      <c r="C63" s="191"/>
      <c r="D63" s="191"/>
      <c r="E63" s="191"/>
      <c r="F63" s="191"/>
      <c r="G63" s="283" t="s">
        <v>334</v>
      </c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20"/>
      <c r="T63" s="242" t="s">
        <v>187</v>
      </c>
      <c r="U63" s="242"/>
      <c r="V63" s="242"/>
      <c r="W63" s="242"/>
      <c r="X63" s="242"/>
      <c r="Y63" s="283"/>
      <c r="Z63" s="419"/>
      <c r="AA63" s="419"/>
      <c r="AB63" s="419"/>
      <c r="AC63" s="419"/>
      <c r="AD63" s="419"/>
      <c r="AE63" s="419"/>
      <c r="AF63" s="419"/>
      <c r="AG63" s="419"/>
      <c r="AH63" s="420"/>
      <c r="AI63" s="191">
        <v>4</v>
      </c>
      <c r="AJ63" s="191"/>
      <c r="AK63" s="191"/>
      <c r="AL63" s="191"/>
      <c r="AM63" s="191"/>
      <c r="AN63" s="191"/>
      <c r="AO63" s="381">
        <v>0</v>
      </c>
      <c r="AP63" s="421"/>
      <c r="AQ63" s="421"/>
      <c r="AR63" s="421"/>
      <c r="AS63" s="421"/>
      <c r="AT63" s="421"/>
      <c r="AU63" s="421"/>
      <c r="AV63" s="421"/>
      <c r="AW63" s="421"/>
      <c r="AX63" s="422"/>
      <c r="AY63" s="423">
        <f>SUM(AI63:AX63)</f>
        <v>4</v>
      </c>
      <c r="AZ63" s="424"/>
      <c r="BA63" s="424"/>
      <c r="BB63" s="424"/>
      <c r="BC63" s="424"/>
      <c r="BD63" s="424"/>
      <c r="BE63" s="424"/>
      <c r="BF63" s="424"/>
      <c r="BG63" s="424"/>
      <c r="BH63" s="425"/>
    </row>
    <row r="64" spans="1:61" s="5" customFormat="1">
      <c r="A64" s="332">
        <v>3</v>
      </c>
      <c r="B64" s="332"/>
      <c r="C64" s="332"/>
      <c r="D64" s="332"/>
      <c r="E64" s="332"/>
      <c r="F64" s="332"/>
      <c r="G64" s="278" t="s">
        <v>48</v>
      </c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80"/>
      <c r="T64" s="271" t="s">
        <v>38</v>
      </c>
      <c r="U64" s="271"/>
      <c r="V64" s="271"/>
      <c r="W64" s="271"/>
      <c r="X64" s="271"/>
      <c r="Y64" s="278" t="s">
        <v>38</v>
      </c>
      <c r="Z64" s="279"/>
      <c r="AA64" s="279"/>
      <c r="AB64" s="279"/>
      <c r="AC64" s="279"/>
      <c r="AD64" s="279"/>
      <c r="AE64" s="279"/>
      <c r="AF64" s="279"/>
      <c r="AG64" s="279"/>
      <c r="AH64" s="280"/>
      <c r="AI64" s="332"/>
      <c r="AJ64" s="332"/>
      <c r="AK64" s="332"/>
      <c r="AL64" s="332"/>
      <c r="AM64" s="332"/>
      <c r="AN64" s="332"/>
      <c r="AO64" s="399"/>
      <c r="AP64" s="400"/>
      <c r="AQ64" s="400"/>
      <c r="AR64" s="400"/>
      <c r="AS64" s="400"/>
      <c r="AT64" s="400"/>
      <c r="AU64" s="400"/>
      <c r="AV64" s="400"/>
      <c r="AW64" s="400"/>
      <c r="AX64" s="401"/>
      <c r="AY64" s="399"/>
      <c r="AZ64" s="400"/>
      <c r="BA64" s="400"/>
      <c r="BB64" s="400"/>
      <c r="BC64" s="400"/>
      <c r="BD64" s="400"/>
      <c r="BE64" s="400"/>
      <c r="BF64" s="400"/>
      <c r="BG64" s="400"/>
      <c r="BH64" s="401"/>
    </row>
    <row r="65" spans="1:60" ht="34.5" customHeight="1">
      <c r="A65" s="191"/>
      <c r="B65" s="191"/>
      <c r="C65" s="191"/>
      <c r="D65" s="191"/>
      <c r="E65" s="191"/>
      <c r="F65" s="191"/>
      <c r="G65" s="283" t="s">
        <v>340</v>
      </c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10"/>
      <c r="T65" s="242" t="s">
        <v>235</v>
      </c>
      <c r="U65" s="242"/>
      <c r="V65" s="242"/>
      <c r="W65" s="242"/>
      <c r="X65" s="242"/>
      <c r="Y65" s="283" t="s">
        <v>49</v>
      </c>
      <c r="Z65" s="419"/>
      <c r="AA65" s="419"/>
      <c r="AB65" s="419"/>
      <c r="AC65" s="419"/>
      <c r="AD65" s="419"/>
      <c r="AE65" s="419"/>
      <c r="AF65" s="419"/>
      <c r="AG65" s="419"/>
      <c r="AH65" s="420"/>
      <c r="AI65" s="351">
        <v>3000</v>
      </c>
      <c r="AJ65" s="351"/>
      <c r="AK65" s="351"/>
      <c r="AL65" s="351"/>
      <c r="AM65" s="351"/>
      <c r="AN65" s="351"/>
      <c r="AO65" s="384">
        <v>0</v>
      </c>
      <c r="AP65" s="407"/>
      <c r="AQ65" s="407"/>
      <c r="AR65" s="407"/>
      <c r="AS65" s="407"/>
      <c r="AT65" s="407"/>
      <c r="AU65" s="407"/>
      <c r="AV65" s="407"/>
      <c r="AW65" s="407"/>
      <c r="AX65" s="408"/>
      <c r="AY65" s="402">
        <f>SUM(AI65:AX65)</f>
        <v>3000</v>
      </c>
      <c r="AZ65" s="403"/>
      <c r="BA65" s="403"/>
      <c r="BB65" s="403"/>
      <c r="BC65" s="403"/>
      <c r="BD65" s="403"/>
      <c r="BE65" s="403"/>
      <c r="BF65" s="403"/>
      <c r="BG65" s="403"/>
      <c r="BH65" s="404"/>
    </row>
    <row r="66" spans="1:60" s="5" customFormat="1">
      <c r="A66" s="332">
        <v>4</v>
      </c>
      <c r="B66" s="332"/>
      <c r="C66" s="332"/>
      <c r="D66" s="332"/>
      <c r="E66" s="332"/>
      <c r="F66" s="332"/>
      <c r="G66" s="278" t="s">
        <v>50</v>
      </c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80"/>
      <c r="T66" s="271" t="s">
        <v>38</v>
      </c>
      <c r="U66" s="271"/>
      <c r="V66" s="271"/>
      <c r="W66" s="271"/>
      <c r="X66" s="271"/>
      <c r="Y66" s="278" t="s">
        <v>38</v>
      </c>
      <c r="Z66" s="279"/>
      <c r="AA66" s="279"/>
      <c r="AB66" s="279"/>
      <c r="AC66" s="279"/>
      <c r="AD66" s="279"/>
      <c r="AE66" s="279"/>
      <c r="AF66" s="279"/>
      <c r="AG66" s="279"/>
      <c r="AH66" s="280"/>
      <c r="AI66" s="332"/>
      <c r="AJ66" s="332"/>
      <c r="AK66" s="332"/>
      <c r="AL66" s="332"/>
      <c r="AM66" s="332"/>
      <c r="AN66" s="332"/>
      <c r="AO66" s="399" t="s">
        <v>38</v>
      </c>
      <c r="AP66" s="400"/>
      <c r="AQ66" s="400"/>
      <c r="AR66" s="400"/>
      <c r="AS66" s="400"/>
      <c r="AT66" s="400"/>
      <c r="AU66" s="400"/>
      <c r="AV66" s="400"/>
      <c r="AW66" s="400"/>
      <c r="AX66" s="401"/>
      <c r="AY66" s="399" t="s">
        <v>38</v>
      </c>
      <c r="AZ66" s="400"/>
      <c r="BA66" s="400"/>
      <c r="BB66" s="400"/>
      <c r="BC66" s="400"/>
      <c r="BD66" s="400"/>
      <c r="BE66" s="400"/>
      <c r="BF66" s="400"/>
      <c r="BG66" s="400"/>
      <c r="BH66" s="401"/>
    </row>
    <row r="67" spans="1:60" ht="45" customHeight="1">
      <c r="A67" s="191"/>
      <c r="B67" s="191"/>
      <c r="C67" s="191"/>
      <c r="D67" s="191"/>
      <c r="E67" s="191"/>
      <c r="F67" s="191"/>
      <c r="G67" s="244" t="s">
        <v>327</v>
      </c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6"/>
      <c r="T67" s="242" t="s">
        <v>187</v>
      </c>
      <c r="U67" s="242"/>
      <c r="V67" s="242"/>
      <c r="W67" s="242"/>
      <c r="X67" s="242"/>
      <c r="Y67" s="244" t="s">
        <v>49</v>
      </c>
      <c r="Z67" s="245"/>
      <c r="AA67" s="245"/>
      <c r="AB67" s="245"/>
      <c r="AC67" s="245"/>
      <c r="AD67" s="245"/>
      <c r="AE67" s="245"/>
      <c r="AF67" s="245"/>
      <c r="AG67" s="245"/>
      <c r="AH67" s="246"/>
      <c r="AI67" s="191">
        <v>100</v>
      </c>
      <c r="AJ67" s="191"/>
      <c r="AK67" s="191"/>
      <c r="AL67" s="191"/>
      <c r="AM67" s="191"/>
      <c r="AN67" s="191"/>
      <c r="AO67" s="348">
        <v>0</v>
      </c>
      <c r="AP67" s="414"/>
      <c r="AQ67" s="414"/>
      <c r="AR67" s="414"/>
      <c r="AS67" s="414"/>
      <c r="AT67" s="414"/>
      <c r="AU67" s="414"/>
      <c r="AV67" s="414"/>
      <c r="AW67" s="414"/>
      <c r="AX67" s="415"/>
      <c r="AY67" s="402">
        <f>SUM(AI67:AX67)</f>
        <v>100</v>
      </c>
      <c r="AZ67" s="403"/>
      <c r="BA67" s="403"/>
      <c r="BB67" s="403"/>
      <c r="BC67" s="403"/>
      <c r="BD67" s="403"/>
      <c r="BE67" s="403"/>
      <c r="BF67" s="403"/>
      <c r="BG67" s="403"/>
      <c r="BH67" s="404"/>
    </row>
    <row r="70" spans="1:60" ht="32.25" customHeight="1">
      <c r="A70" s="371" t="s">
        <v>138</v>
      </c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  <c r="AH70" s="374"/>
      <c r="AI70" s="374"/>
      <c r="AJ70" s="374"/>
      <c r="AK70" s="374"/>
      <c r="AL70" s="374"/>
      <c r="AM70" s="374"/>
      <c r="AN70" s="114"/>
      <c r="AO70" s="292" t="s">
        <v>154</v>
      </c>
      <c r="AP70" s="321"/>
      <c r="AQ70" s="321"/>
      <c r="AR70" s="321"/>
      <c r="AS70" s="321"/>
      <c r="AT70" s="321"/>
      <c r="AU70" s="321"/>
      <c r="AV70" s="321"/>
      <c r="AW70" s="321"/>
      <c r="AX70" s="321"/>
      <c r="AY70" s="321"/>
      <c r="AZ70" s="321"/>
      <c r="BA70" s="321"/>
      <c r="BB70" s="321"/>
      <c r="BC70" s="321"/>
      <c r="BD70" s="321"/>
      <c r="BE70" s="321"/>
      <c r="BF70" s="321"/>
      <c r="BG70" s="321"/>
    </row>
    <row r="71" spans="1:60">
      <c r="W71" s="361" t="s">
        <v>169</v>
      </c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O71" s="361" t="s">
        <v>331</v>
      </c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</row>
    <row r="72" spans="1:60" ht="15.75" customHeight="1">
      <c r="A72" s="373" t="s">
        <v>16</v>
      </c>
      <c r="B72" s="373"/>
      <c r="C72" s="373"/>
      <c r="D72" s="373"/>
      <c r="E72" s="373"/>
      <c r="F72" s="373"/>
    </row>
    <row r="74" spans="1:60" ht="30.75" customHeight="1">
      <c r="A74" s="371" t="s">
        <v>141</v>
      </c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4"/>
      <c r="AH74" s="374"/>
      <c r="AI74" s="374"/>
      <c r="AJ74" s="374"/>
      <c r="AK74" s="374"/>
      <c r="AL74" s="374"/>
      <c r="AM74" s="374"/>
      <c r="AN74" s="114"/>
      <c r="AO74" s="292" t="s">
        <v>142</v>
      </c>
      <c r="AP74" s="321"/>
      <c r="AQ74" s="321"/>
      <c r="AR74" s="321"/>
      <c r="AS74" s="321"/>
      <c r="AT74" s="321"/>
      <c r="AU74" s="321"/>
      <c r="AV74" s="321"/>
      <c r="AW74" s="321"/>
      <c r="AX74" s="321"/>
      <c r="AY74" s="321"/>
      <c r="AZ74" s="321"/>
      <c r="BA74" s="321"/>
      <c r="BB74" s="321"/>
      <c r="BC74" s="321"/>
      <c r="BD74" s="321"/>
      <c r="BE74" s="321"/>
      <c r="BF74" s="321"/>
      <c r="BG74" s="321"/>
    </row>
    <row r="75" spans="1:60">
      <c r="W75" s="361" t="s">
        <v>169</v>
      </c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O75" s="361" t="s">
        <v>331</v>
      </c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</row>
    <row r="77" spans="1:60">
      <c r="A77" s="1" t="s">
        <v>341</v>
      </c>
    </row>
  </sheetData>
  <mergeCells count="189">
    <mergeCell ref="T58:X58"/>
    <mergeCell ref="AB53:AI53"/>
    <mergeCell ref="AT42:BA42"/>
    <mergeCell ref="AO59:AX59"/>
    <mergeCell ref="Y59:AH59"/>
    <mergeCell ref="AJ49:AQ50"/>
    <mergeCell ref="T51:AA51"/>
    <mergeCell ref="AD43:AK43"/>
    <mergeCell ref="AL42:AS42"/>
    <mergeCell ref="A44:AC44"/>
    <mergeCell ref="AT44:BA44"/>
    <mergeCell ref="T53:AA53"/>
    <mergeCell ref="AO58:AX58"/>
    <mergeCell ref="T59:X59"/>
    <mergeCell ref="AD44:AK44"/>
    <mergeCell ref="AL44:AS44"/>
    <mergeCell ref="AB51:AI51"/>
    <mergeCell ref="T49:AA50"/>
    <mergeCell ref="A46:BI46"/>
    <mergeCell ref="A51:C51"/>
    <mergeCell ref="AY59:BH59"/>
    <mergeCell ref="AI58:AN58"/>
    <mergeCell ref="A58:F58"/>
    <mergeCell ref="D52:S52"/>
    <mergeCell ref="A53:S53"/>
    <mergeCell ref="AJ52:AQ52"/>
    <mergeCell ref="T52:AA52"/>
    <mergeCell ref="AJ53:AQ53"/>
    <mergeCell ref="AB52:AI52"/>
    <mergeCell ref="Y58:AH58"/>
    <mergeCell ref="A56:BI56"/>
    <mergeCell ref="Y60:AH60"/>
    <mergeCell ref="AI61:AN61"/>
    <mergeCell ref="AI63:AN63"/>
    <mergeCell ref="Y64:AH64"/>
    <mergeCell ref="Y65:AH65"/>
    <mergeCell ref="AI65:AN65"/>
    <mergeCell ref="AY63:BH63"/>
    <mergeCell ref="Y63:AH63"/>
    <mergeCell ref="T65:X65"/>
    <mergeCell ref="A64:F64"/>
    <mergeCell ref="A65:F65"/>
    <mergeCell ref="G65:S65"/>
    <mergeCell ref="AY65:BH65"/>
    <mergeCell ref="T67:X67"/>
    <mergeCell ref="Y67:AH67"/>
    <mergeCell ref="W71:AM71"/>
    <mergeCell ref="W70:AM70"/>
    <mergeCell ref="AO71:BG71"/>
    <mergeCell ref="G60:S60"/>
    <mergeCell ref="AO60:AX60"/>
    <mergeCell ref="Y62:AH62"/>
    <mergeCell ref="AI62:AN62"/>
    <mergeCell ref="AI60:AN60"/>
    <mergeCell ref="AO67:AX67"/>
    <mergeCell ref="T61:X61"/>
    <mergeCell ref="A62:F62"/>
    <mergeCell ref="G62:S62"/>
    <mergeCell ref="G64:S64"/>
    <mergeCell ref="AO75:BG75"/>
    <mergeCell ref="AO70:BG70"/>
    <mergeCell ref="A67:F67"/>
    <mergeCell ref="AY67:BH67"/>
    <mergeCell ref="W75:AM75"/>
    <mergeCell ref="Y66:AH66"/>
    <mergeCell ref="AO65:AX65"/>
    <mergeCell ref="T64:X64"/>
    <mergeCell ref="A61:F61"/>
    <mergeCell ref="G61:S61"/>
    <mergeCell ref="Y61:AH61"/>
    <mergeCell ref="G63:S63"/>
    <mergeCell ref="T63:X63"/>
    <mergeCell ref="AO63:AX63"/>
    <mergeCell ref="AY66:BH66"/>
    <mergeCell ref="AO66:AX66"/>
    <mergeCell ref="AY62:BH62"/>
    <mergeCell ref="AO62:AX62"/>
    <mergeCell ref="AO74:BG74"/>
    <mergeCell ref="A72:F72"/>
    <mergeCell ref="AO64:AX64"/>
    <mergeCell ref="A66:F66"/>
    <mergeCell ref="AI64:AN64"/>
    <mergeCell ref="G66:S66"/>
    <mergeCell ref="A70:V70"/>
    <mergeCell ref="W74:AM74"/>
    <mergeCell ref="A74:V74"/>
    <mergeCell ref="A43:C43"/>
    <mergeCell ref="G67:S67"/>
    <mergeCell ref="AI67:AN67"/>
    <mergeCell ref="AB49:AI50"/>
    <mergeCell ref="T66:X66"/>
    <mergeCell ref="AI66:AN66"/>
    <mergeCell ref="A63:F63"/>
    <mergeCell ref="A49:C50"/>
    <mergeCell ref="D51:S51"/>
    <mergeCell ref="D49:S50"/>
    <mergeCell ref="A60:F60"/>
    <mergeCell ref="T62:X62"/>
    <mergeCell ref="A59:F59"/>
    <mergeCell ref="G59:S59"/>
    <mergeCell ref="T60:X60"/>
    <mergeCell ref="A52:C52"/>
    <mergeCell ref="G58:S58"/>
    <mergeCell ref="AY64:BH64"/>
    <mergeCell ref="AL43:AS43"/>
    <mergeCell ref="D43:AC43"/>
    <mergeCell ref="AO61:AX61"/>
    <mergeCell ref="AT43:BA43"/>
    <mergeCell ref="AY60:BH60"/>
    <mergeCell ref="AY58:BH58"/>
    <mergeCell ref="AJ51:AQ51"/>
    <mergeCell ref="AI59:AN59"/>
    <mergeCell ref="AY61:BH61"/>
    <mergeCell ref="AT41:BA41"/>
    <mergeCell ref="A35:F35"/>
    <mergeCell ref="A38:AZ38"/>
    <mergeCell ref="A39:C40"/>
    <mergeCell ref="AD42:AK42"/>
    <mergeCell ref="A42:C42"/>
    <mergeCell ref="Q42:AC42"/>
    <mergeCell ref="D41:AC41"/>
    <mergeCell ref="D39:AC40"/>
    <mergeCell ref="A41:C41"/>
    <mergeCell ref="AD41:AK41"/>
    <mergeCell ref="AL41:AS41"/>
    <mergeCell ref="A29:K29"/>
    <mergeCell ref="A37:BI37"/>
    <mergeCell ref="A34:F34"/>
    <mergeCell ref="AT39:BA40"/>
    <mergeCell ref="AD39:AK40"/>
    <mergeCell ref="AL39:AS40"/>
    <mergeCell ref="G35:AZ35"/>
    <mergeCell ref="G34:AZ34"/>
    <mergeCell ref="L29:BI29"/>
    <mergeCell ref="A21:BJ21"/>
    <mergeCell ref="A23:BI23"/>
    <mergeCell ref="BC18:BI18"/>
    <mergeCell ref="AR19:BC19"/>
    <mergeCell ref="A18:K18"/>
    <mergeCell ref="AB18:BB18"/>
    <mergeCell ref="L18:Q18"/>
    <mergeCell ref="A19:T19"/>
    <mergeCell ref="U19:X19"/>
    <mergeCell ref="Y19:AM19"/>
    <mergeCell ref="BD19:BF19"/>
    <mergeCell ref="BG19:BI19"/>
    <mergeCell ref="BC17:BI17"/>
    <mergeCell ref="L16:AX16"/>
    <mergeCell ref="AA17:BB17"/>
    <mergeCell ref="L17:R17"/>
    <mergeCell ref="BC16:BI16"/>
    <mergeCell ref="BC14:BI14"/>
    <mergeCell ref="C17:K17"/>
    <mergeCell ref="S17:Y17"/>
    <mergeCell ref="A16:K16"/>
    <mergeCell ref="G33:AZ33"/>
    <mergeCell ref="A32:F32"/>
    <mergeCell ref="G32:AZ32"/>
    <mergeCell ref="G27:AZ27"/>
    <mergeCell ref="A27:F27"/>
    <mergeCell ref="A33:F33"/>
    <mergeCell ref="A30:BI30"/>
    <mergeCell ref="AN19:AQ19"/>
    <mergeCell ref="S18:Y18"/>
    <mergeCell ref="A26:F26"/>
    <mergeCell ref="G25:AZ25"/>
    <mergeCell ref="A25:F25"/>
    <mergeCell ref="G26:AZ26"/>
    <mergeCell ref="A20:BI20"/>
    <mergeCell ref="A15:B15"/>
    <mergeCell ref="BB1:BI1"/>
    <mergeCell ref="AO6:BF6"/>
    <mergeCell ref="A10:BI10"/>
    <mergeCell ref="AO7:BF7"/>
    <mergeCell ref="AO2:BI2"/>
    <mergeCell ref="AO3:BI3"/>
    <mergeCell ref="AO4:BF4"/>
    <mergeCell ref="AO5:BF5"/>
    <mergeCell ref="L14:AX14"/>
    <mergeCell ref="L13:AX13"/>
    <mergeCell ref="A17:B17"/>
    <mergeCell ref="A11:BJ11"/>
    <mergeCell ref="BC13:BI13"/>
    <mergeCell ref="C15:K15"/>
    <mergeCell ref="L15:AX15"/>
    <mergeCell ref="BC15:BI15"/>
    <mergeCell ref="A14:K14"/>
    <mergeCell ref="A13:B13"/>
    <mergeCell ref="C13:K13"/>
  </mergeCells>
  <phoneticPr fontId="17" type="noConversion"/>
  <pageMargins left="0.31496062992125984" right="0.11811023622047245" top="0.39370078740157483" bottom="0.39370078740157483" header="0" footer="0"/>
  <pageSetup paperSize="9" scale="70" fitToHeight="999"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BJ90"/>
  <sheetViews>
    <sheetView tabSelected="1" view="pageBreakPreview" topLeftCell="A10" zoomScale="90" zoomScaleNormal="100" zoomScaleSheetLayoutView="70" workbookViewId="0">
      <selection activeCell="AO8" sqref="AO8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5.85546875" style="1" customWidth="1"/>
    <col min="59" max="61" width="2.85546875" style="1" customWidth="1"/>
    <col min="62" max="71" width="3" style="1" customWidth="1"/>
    <col min="72" max="16384" width="9.140625" style="1"/>
  </cols>
  <sheetData>
    <row r="1" spans="1:62" ht="60.75" customHeight="1">
      <c r="BB1" s="316" t="s">
        <v>202</v>
      </c>
      <c r="BC1" s="317"/>
      <c r="BD1" s="317"/>
      <c r="BE1" s="317"/>
      <c r="BF1" s="317"/>
      <c r="BG1" s="317"/>
      <c r="BH1" s="317"/>
      <c r="BI1" s="317"/>
    </row>
    <row r="2" spans="1:62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</row>
    <row r="3" spans="1:62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</row>
    <row r="4" spans="1:62" ht="32.1" customHeight="1">
      <c r="AO4" s="292" t="s">
        <v>147</v>
      </c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</row>
    <row r="5" spans="1:62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2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2" ht="24.75" customHeight="1">
      <c r="AO7" s="290" t="s">
        <v>398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2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</row>
    <row r="11" spans="1:62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</row>
    <row r="12" spans="1:62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2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</row>
    <row r="14" spans="1:62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5" t="s">
        <v>250</v>
      </c>
      <c r="BD14" s="295"/>
      <c r="BE14" s="295"/>
      <c r="BF14" s="295"/>
      <c r="BG14" s="295"/>
      <c r="BH14" s="295"/>
      <c r="BI14" s="295"/>
      <c r="BJ14" s="145"/>
    </row>
    <row r="15" spans="1:62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</row>
    <row r="16" spans="1:62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5" t="s">
        <v>250</v>
      </c>
      <c r="BD16" s="295"/>
      <c r="BE16" s="295"/>
      <c r="BF16" s="295"/>
      <c r="BG16" s="295"/>
      <c r="BH16" s="295"/>
      <c r="BI16" s="295"/>
      <c r="BJ16" s="145"/>
    </row>
    <row r="17" spans="1:62" ht="25.5" customHeight="1">
      <c r="A17" s="309" t="s">
        <v>211</v>
      </c>
      <c r="B17" s="309"/>
      <c r="C17" s="307" t="s">
        <v>321</v>
      </c>
      <c r="D17" s="307"/>
      <c r="E17" s="307"/>
      <c r="F17" s="307"/>
      <c r="G17" s="307"/>
      <c r="H17" s="307"/>
      <c r="I17" s="307"/>
      <c r="J17" s="307"/>
      <c r="K17" s="307"/>
      <c r="L17" s="307" t="s">
        <v>322</v>
      </c>
      <c r="M17" s="308"/>
      <c r="N17" s="308"/>
      <c r="O17" s="308"/>
      <c r="P17" s="308"/>
      <c r="Q17" s="308"/>
      <c r="R17" s="308"/>
      <c r="S17" s="307" t="s">
        <v>323</v>
      </c>
      <c r="T17" s="308"/>
      <c r="U17" s="308"/>
      <c r="V17" s="308"/>
      <c r="W17" s="308"/>
      <c r="X17" s="308"/>
      <c r="Y17" s="308"/>
      <c r="Z17" s="171"/>
      <c r="AA17" s="363" t="s">
        <v>324</v>
      </c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13">
        <v>17201100000</v>
      </c>
      <c r="BD17" s="313"/>
      <c r="BE17" s="313"/>
      <c r="BF17" s="313"/>
      <c r="BG17" s="313"/>
      <c r="BH17" s="313"/>
      <c r="BI17" s="313"/>
      <c r="BJ17" s="155"/>
    </row>
    <row r="18" spans="1:62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 t="s">
        <v>255</v>
      </c>
      <c r="BD18" s="295"/>
      <c r="BE18" s="295"/>
      <c r="BF18" s="295"/>
      <c r="BG18" s="295"/>
      <c r="BH18" s="295"/>
      <c r="BI18" s="295"/>
      <c r="BJ18" s="145"/>
    </row>
    <row r="19" spans="1:62" ht="32.25" customHeight="1">
      <c r="A19" s="302" t="s">
        <v>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97">
        <f>AN19+BD19</f>
        <v>13817975</v>
      </c>
      <c r="V19" s="397"/>
      <c r="W19" s="397"/>
      <c r="X19" s="397"/>
      <c r="Y19" s="290" t="s">
        <v>229</v>
      </c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397">
        <v>0</v>
      </c>
      <c r="AO19" s="397"/>
      <c r="AP19" s="397"/>
      <c r="AQ19" s="397"/>
      <c r="AR19" s="290" t="s">
        <v>230</v>
      </c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501">
        <f>250000+13333703+473272-239000</f>
        <v>13817975</v>
      </c>
      <c r="BE19" s="501"/>
      <c r="BF19" s="501"/>
      <c r="BG19" s="345" t="s">
        <v>234</v>
      </c>
      <c r="BH19" s="398"/>
      <c r="BI19" s="398"/>
    </row>
    <row r="20" spans="1:62" ht="33.75" customHeight="1">
      <c r="A20" s="296" t="s">
        <v>6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</row>
    <row r="21" spans="1:62" ht="59.25" customHeight="1">
      <c r="A21" s="292" t="s">
        <v>395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</row>
    <row r="22" spans="1:62" ht="29.25" customHeight="1">
      <c r="A22" s="162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</row>
    <row r="23" spans="1:62" ht="28.5" customHeight="1">
      <c r="A23" s="290" t="s">
        <v>195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</row>
    <row r="25" spans="1:62" ht="21" customHeight="1">
      <c r="A25" s="303" t="s">
        <v>9</v>
      </c>
      <c r="B25" s="303"/>
      <c r="C25" s="303"/>
      <c r="D25" s="303"/>
      <c r="E25" s="303"/>
      <c r="F25" s="303"/>
      <c r="G25" s="303" t="s">
        <v>196</v>
      </c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</row>
    <row r="26" spans="1:62" s="113" customFormat="1" ht="10.5" customHeight="1">
      <c r="A26" s="255">
        <v>1</v>
      </c>
      <c r="B26" s="255"/>
      <c r="C26" s="255"/>
      <c r="D26" s="255"/>
      <c r="E26" s="255"/>
      <c r="F26" s="255"/>
      <c r="G26" s="255">
        <v>2</v>
      </c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62" ht="19.5" customHeight="1">
      <c r="A27" s="191">
        <v>1</v>
      </c>
      <c r="B27" s="191"/>
      <c r="C27" s="191"/>
      <c r="D27" s="191"/>
      <c r="E27" s="191"/>
      <c r="F27" s="191"/>
      <c r="G27" s="254" t="s">
        <v>329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</row>
    <row r="28" spans="1:62">
      <c r="A28" s="3"/>
      <c r="B28" s="3"/>
      <c r="C28" s="3"/>
      <c r="D28" s="3"/>
      <c r="E28" s="3"/>
      <c r="F28" s="3"/>
      <c r="G28" s="128"/>
      <c r="H28" s="128"/>
      <c r="I28" s="128"/>
      <c r="J28" s="128"/>
      <c r="K28" s="128"/>
      <c r="L28" s="130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1:62" ht="30.75" customHeight="1">
      <c r="A29" s="290" t="s">
        <v>197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346" t="s">
        <v>328</v>
      </c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</row>
    <row r="30" spans="1:62" ht="26.25" customHeight="1">
      <c r="A30" s="290" t="s">
        <v>198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</row>
    <row r="31" spans="1:62" ht="10.5" customHeight="1"/>
    <row r="32" spans="1:62" ht="21" customHeight="1">
      <c r="A32" s="303" t="s">
        <v>9</v>
      </c>
      <c r="B32" s="303"/>
      <c r="C32" s="303"/>
      <c r="D32" s="303"/>
      <c r="E32" s="303"/>
      <c r="F32" s="303"/>
      <c r="G32" s="303" t="s">
        <v>148</v>
      </c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</row>
    <row r="33" spans="1:61" s="113" customFormat="1" ht="12.75" customHeight="1">
      <c r="A33" s="255">
        <v>1</v>
      </c>
      <c r="B33" s="255"/>
      <c r="C33" s="255"/>
      <c r="D33" s="255"/>
      <c r="E33" s="255"/>
      <c r="F33" s="255"/>
      <c r="G33" s="255">
        <v>2</v>
      </c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61" ht="17.25" customHeight="1">
      <c r="A34" s="191">
        <v>1</v>
      </c>
      <c r="B34" s="191"/>
      <c r="C34" s="191"/>
      <c r="D34" s="191"/>
      <c r="E34" s="191"/>
      <c r="F34" s="191"/>
      <c r="G34" s="254" t="s">
        <v>354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</row>
    <row r="35" spans="1:61" ht="20.25" customHeight="1">
      <c r="A35" s="191">
        <v>2</v>
      </c>
      <c r="B35" s="191"/>
      <c r="C35" s="191"/>
      <c r="D35" s="191"/>
      <c r="E35" s="191"/>
      <c r="F35" s="191"/>
      <c r="G35" s="254" t="s">
        <v>387</v>
      </c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</row>
    <row r="36" spans="1:6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15.75" customHeight="1">
      <c r="A37" s="296" t="s">
        <v>199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6"/>
      <c r="BH37" s="296"/>
      <c r="BI37" s="296"/>
    </row>
    <row r="38" spans="1:61" ht="15" customHeight="1">
      <c r="A38" s="275" t="s">
        <v>228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5.95" customHeight="1">
      <c r="A39" s="257" t="s">
        <v>9</v>
      </c>
      <c r="B39" s="257"/>
      <c r="C39" s="257"/>
      <c r="D39" s="258" t="s">
        <v>191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60"/>
      <c r="AD39" s="257" t="s">
        <v>11</v>
      </c>
      <c r="AE39" s="257"/>
      <c r="AF39" s="257"/>
      <c r="AG39" s="257"/>
      <c r="AH39" s="257"/>
      <c r="AI39" s="257"/>
      <c r="AJ39" s="257"/>
      <c r="AK39" s="257"/>
      <c r="AL39" s="257" t="s">
        <v>10</v>
      </c>
      <c r="AM39" s="257"/>
      <c r="AN39" s="257"/>
      <c r="AO39" s="257"/>
      <c r="AP39" s="257"/>
      <c r="AQ39" s="257"/>
      <c r="AR39" s="257"/>
      <c r="AS39" s="257"/>
      <c r="AT39" s="257" t="s">
        <v>240</v>
      </c>
      <c r="AU39" s="257"/>
      <c r="AV39" s="257"/>
      <c r="AW39" s="257"/>
      <c r="AX39" s="257"/>
      <c r="AY39" s="257"/>
      <c r="AZ39" s="257"/>
      <c r="BA39" s="257"/>
    </row>
    <row r="40" spans="1:61" ht="6" customHeight="1">
      <c r="A40" s="257"/>
      <c r="B40" s="257"/>
      <c r="C40" s="257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3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</row>
    <row r="41" spans="1:61" s="113" customFormat="1" ht="15.95" customHeight="1">
      <c r="A41" s="255">
        <v>1</v>
      </c>
      <c r="B41" s="255"/>
      <c r="C41" s="255"/>
      <c r="D41" s="264">
        <v>2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8"/>
      <c r="AD41" s="255">
        <v>3</v>
      </c>
      <c r="AE41" s="255"/>
      <c r="AF41" s="255"/>
      <c r="AG41" s="255"/>
      <c r="AH41" s="255"/>
      <c r="AI41" s="255"/>
      <c r="AJ41" s="255"/>
      <c r="AK41" s="255"/>
      <c r="AL41" s="255">
        <v>4</v>
      </c>
      <c r="AM41" s="255"/>
      <c r="AN41" s="255"/>
      <c r="AO41" s="255"/>
      <c r="AP41" s="255"/>
      <c r="AQ41" s="255"/>
      <c r="AR41" s="255"/>
      <c r="AS41" s="255"/>
      <c r="AT41" s="255">
        <v>5</v>
      </c>
      <c r="AU41" s="255"/>
      <c r="AV41" s="255"/>
      <c r="AW41" s="255"/>
      <c r="AX41" s="255"/>
      <c r="AY41" s="255"/>
      <c r="AZ41" s="255"/>
      <c r="BA41" s="255"/>
    </row>
    <row r="42" spans="1:61" s="5" customFormat="1" ht="25.5" customHeight="1">
      <c r="A42" s="191">
        <v>1</v>
      </c>
      <c r="B42" s="191"/>
      <c r="C42" s="191"/>
      <c r="D42" s="265" t="s">
        <v>330</v>
      </c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7"/>
      <c r="AD42" s="268"/>
      <c r="AE42" s="268"/>
      <c r="AF42" s="268"/>
      <c r="AG42" s="268"/>
      <c r="AH42" s="268"/>
      <c r="AI42" s="268"/>
      <c r="AJ42" s="268"/>
      <c r="AK42" s="268"/>
      <c r="AL42" s="268">
        <f>250000+300000</f>
        <v>550000</v>
      </c>
      <c r="AM42" s="268"/>
      <c r="AN42" s="268"/>
      <c r="AO42" s="268"/>
      <c r="AP42" s="268"/>
      <c r="AQ42" s="268"/>
      <c r="AR42" s="268"/>
      <c r="AS42" s="268"/>
      <c r="AT42" s="268">
        <f t="shared" ref="AT42:AT49" si="0">SUM(AD42:AS42)</f>
        <v>550000</v>
      </c>
      <c r="AU42" s="268"/>
      <c r="AV42" s="268"/>
      <c r="AW42" s="268"/>
      <c r="AX42" s="268"/>
      <c r="AY42" s="268"/>
      <c r="AZ42" s="268"/>
      <c r="BA42" s="268"/>
    </row>
    <row r="43" spans="1:61" s="5" customFormat="1" ht="25.5" customHeight="1">
      <c r="A43" s="191">
        <v>2</v>
      </c>
      <c r="B43" s="191"/>
      <c r="C43" s="191"/>
      <c r="D43" s="265" t="s">
        <v>346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7"/>
      <c r="AD43" s="268"/>
      <c r="AE43" s="268"/>
      <c r="AF43" s="268"/>
      <c r="AG43" s="268"/>
      <c r="AH43" s="268"/>
      <c r="AI43" s="268"/>
      <c r="AJ43" s="268"/>
      <c r="AK43" s="268"/>
      <c r="AL43" s="268">
        <v>1252759</v>
      </c>
      <c r="AM43" s="268"/>
      <c r="AN43" s="268"/>
      <c r="AO43" s="268"/>
      <c r="AP43" s="268"/>
      <c r="AQ43" s="268"/>
      <c r="AR43" s="268"/>
      <c r="AS43" s="268"/>
      <c r="AT43" s="268">
        <f t="shared" si="0"/>
        <v>1252759</v>
      </c>
      <c r="AU43" s="268"/>
      <c r="AV43" s="268"/>
      <c r="AW43" s="268"/>
      <c r="AX43" s="268"/>
      <c r="AY43" s="268"/>
      <c r="AZ43" s="268"/>
      <c r="BA43" s="268"/>
    </row>
    <row r="44" spans="1:61" s="5" customFormat="1" ht="25.5" customHeight="1">
      <c r="A44" s="191">
        <v>3</v>
      </c>
      <c r="B44" s="191"/>
      <c r="C44" s="191"/>
      <c r="D44" s="265" t="s">
        <v>347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7"/>
      <c r="AD44" s="268"/>
      <c r="AE44" s="268"/>
      <c r="AF44" s="268"/>
      <c r="AG44" s="268"/>
      <c r="AH44" s="268"/>
      <c r="AI44" s="268"/>
      <c r="AJ44" s="268"/>
      <c r="AK44" s="268"/>
      <c r="AL44" s="268">
        <v>2950000</v>
      </c>
      <c r="AM44" s="268"/>
      <c r="AN44" s="268"/>
      <c r="AO44" s="268"/>
      <c r="AP44" s="268"/>
      <c r="AQ44" s="268"/>
      <c r="AR44" s="268"/>
      <c r="AS44" s="268"/>
      <c r="AT44" s="268">
        <f t="shared" si="0"/>
        <v>2950000</v>
      </c>
      <c r="AU44" s="268"/>
      <c r="AV44" s="268"/>
      <c r="AW44" s="268"/>
      <c r="AX44" s="268"/>
      <c r="AY44" s="268"/>
      <c r="AZ44" s="268"/>
      <c r="BA44" s="268"/>
    </row>
    <row r="45" spans="1:61" s="5" customFormat="1" ht="41.25" customHeight="1">
      <c r="A45" s="191">
        <v>4</v>
      </c>
      <c r="B45" s="191"/>
      <c r="C45" s="191"/>
      <c r="D45" s="265" t="s">
        <v>348</v>
      </c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500"/>
      <c r="AD45" s="495"/>
      <c r="AE45" s="496"/>
      <c r="AF45" s="496"/>
      <c r="AG45" s="496"/>
      <c r="AH45" s="496"/>
      <c r="AI45" s="496"/>
      <c r="AJ45" s="496"/>
      <c r="AK45" s="497"/>
      <c r="AL45" s="268">
        <v>2466229</v>
      </c>
      <c r="AM45" s="268"/>
      <c r="AN45" s="268"/>
      <c r="AO45" s="268"/>
      <c r="AP45" s="268"/>
      <c r="AQ45" s="268"/>
      <c r="AR45" s="268"/>
      <c r="AS45" s="268"/>
      <c r="AT45" s="268">
        <f t="shared" si="0"/>
        <v>2466229</v>
      </c>
      <c r="AU45" s="268"/>
      <c r="AV45" s="268"/>
      <c r="AW45" s="268"/>
      <c r="AX45" s="268"/>
      <c r="AY45" s="268"/>
      <c r="AZ45" s="268"/>
      <c r="BA45" s="268"/>
    </row>
    <row r="46" spans="1:61" s="5" customFormat="1" ht="25.5" customHeight="1">
      <c r="A46" s="191">
        <v>5</v>
      </c>
      <c r="B46" s="191"/>
      <c r="C46" s="191"/>
      <c r="D46" s="265" t="s">
        <v>349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8"/>
      <c r="AE46" s="268"/>
      <c r="AF46" s="268"/>
      <c r="AG46" s="268"/>
      <c r="AH46" s="268"/>
      <c r="AI46" s="268"/>
      <c r="AJ46" s="268"/>
      <c r="AK46" s="268"/>
      <c r="AL46" s="268">
        <v>2000000</v>
      </c>
      <c r="AM46" s="268"/>
      <c r="AN46" s="268"/>
      <c r="AO46" s="268"/>
      <c r="AP46" s="268"/>
      <c r="AQ46" s="268"/>
      <c r="AR46" s="268"/>
      <c r="AS46" s="268"/>
      <c r="AT46" s="268">
        <f t="shared" si="0"/>
        <v>2000000</v>
      </c>
      <c r="AU46" s="268"/>
      <c r="AV46" s="268"/>
      <c r="AW46" s="268"/>
      <c r="AX46" s="268"/>
      <c r="AY46" s="268"/>
      <c r="AZ46" s="268"/>
      <c r="BA46" s="268"/>
    </row>
    <row r="47" spans="1:61" s="5" customFormat="1" ht="25.5" customHeight="1">
      <c r="A47" s="191">
        <v>6</v>
      </c>
      <c r="B47" s="191"/>
      <c r="C47" s="191"/>
      <c r="D47" s="265" t="s">
        <v>350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  <c r="AD47" s="268"/>
      <c r="AE47" s="268"/>
      <c r="AF47" s="268"/>
      <c r="AG47" s="268"/>
      <c r="AH47" s="268"/>
      <c r="AI47" s="268"/>
      <c r="AJ47" s="268"/>
      <c r="AK47" s="268"/>
      <c r="AL47" s="268">
        <f>1427052-314406</f>
        <v>1112646</v>
      </c>
      <c r="AM47" s="268"/>
      <c r="AN47" s="268"/>
      <c r="AO47" s="268"/>
      <c r="AP47" s="268"/>
      <c r="AQ47" s="268"/>
      <c r="AR47" s="268"/>
      <c r="AS47" s="268"/>
      <c r="AT47" s="268">
        <f t="shared" si="0"/>
        <v>1112646</v>
      </c>
      <c r="AU47" s="268"/>
      <c r="AV47" s="268"/>
      <c r="AW47" s="268"/>
      <c r="AX47" s="268"/>
      <c r="AY47" s="268"/>
      <c r="AZ47" s="268"/>
      <c r="BA47" s="268"/>
      <c r="BF47" s="176"/>
    </row>
    <row r="48" spans="1:61" s="5" customFormat="1" ht="25.5" customHeight="1">
      <c r="A48" s="191">
        <v>7</v>
      </c>
      <c r="B48" s="191"/>
      <c r="C48" s="191"/>
      <c r="D48" s="265" t="s">
        <v>351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7"/>
      <c r="AD48" s="268"/>
      <c r="AE48" s="268"/>
      <c r="AF48" s="268"/>
      <c r="AG48" s="268"/>
      <c r="AH48" s="268"/>
      <c r="AI48" s="268"/>
      <c r="AJ48" s="268"/>
      <c r="AK48" s="268"/>
      <c r="AL48" s="268">
        <f>2387663-239000</f>
        <v>2148663</v>
      </c>
      <c r="AM48" s="268"/>
      <c r="AN48" s="268"/>
      <c r="AO48" s="268"/>
      <c r="AP48" s="268"/>
      <c r="AQ48" s="268"/>
      <c r="AR48" s="268"/>
      <c r="AS48" s="268"/>
      <c r="AT48" s="268">
        <f t="shared" si="0"/>
        <v>2148663</v>
      </c>
      <c r="AU48" s="268"/>
      <c r="AV48" s="268"/>
      <c r="AW48" s="268"/>
      <c r="AX48" s="268"/>
      <c r="AY48" s="268"/>
      <c r="AZ48" s="268"/>
      <c r="BA48" s="268"/>
    </row>
    <row r="49" spans="1:61" s="5" customFormat="1" ht="25.5" customHeight="1">
      <c r="A49" s="191">
        <v>8</v>
      </c>
      <c r="B49" s="191"/>
      <c r="C49" s="191"/>
      <c r="D49" s="265" t="s">
        <v>352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7"/>
      <c r="AD49" s="268"/>
      <c r="AE49" s="268"/>
      <c r="AF49" s="268"/>
      <c r="AG49" s="268"/>
      <c r="AH49" s="268"/>
      <c r="AI49" s="268"/>
      <c r="AJ49" s="268"/>
      <c r="AK49" s="268"/>
      <c r="AL49" s="268">
        <v>500000</v>
      </c>
      <c r="AM49" s="268"/>
      <c r="AN49" s="268"/>
      <c r="AO49" s="268"/>
      <c r="AP49" s="268"/>
      <c r="AQ49" s="268"/>
      <c r="AR49" s="268"/>
      <c r="AS49" s="268"/>
      <c r="AT49" s="268">
        <f t="shared" si="0"/>
        <v>500000</v>
      </c>
      <c r="AU49" s="268"/>
      <c r="AV49" s="268"/>
      <c r="AW49" s="268"/>
      <c r="AX49" s="268"/>
      <c r="AY49" s="268"/>
      <c r="AZ49" s="268"/>
      <c r="BA49" s="268"/>
    </row>
    <row r="50" spans="1:61" s="5" customFormat="1" ht="25.5" customHeight="1">
      <c r="A50" s="191">
        <v>9</v>
      </c>
      <c r="B50" s="191"/>
      <c r="C50" s="191"/>
      <c r="D50" s="265" t="s">
        <v>396</v>
      </c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7"/>
      <c r="AD50" s="268"/>
      <c r="AE50" s="268"/>
      <c r="AF50" s="268"/>
      <c r="AG50" s="268"/>
      <c r="AH50" s="268"/>
      <c r="AI50" s="268"/>
      <c r="AJ50" s="268"/>
      <c r="AK50" s="268"/>
      <c r="AL50" s="268">
        <v>314406</v>
      </c>
      <c r="AM50" s="268"/>
      <c r="AN50" s="268"/>
      <c r="AO50" s="268"/>
      <c r="AP50" s="268"/>
      <c r="AQ50" s="268"/>
      <c r="AR50" s="268"/>
      <c r="AS50" s="268"/>
      <c r="AT50" s="268">
        <f>SUM(AD50:AS50)</f>
        <v>314406</v>
      </c>
      <c r="AU50" s="268"/>
      <c r="AV50" s="268"/>
      <c r="AW50" s="268"/>
      <c r="AX50" s="268"/>
      <c r="AY50" s="268"/>
      <c r="AZ50" s="268"/>
      <c r="BA50" s="268"/>
    </row>
    <row r="51" spans="1:61" s="5" customFormat="1" ht="25.5" customHeight="1">
      <c r="A51" s="191">
        <v>10</v>
      </c>
      <c r="B51" s="191"/>
      <c r="C51" s="191"/>
      <c r="D51" s="265" t="s">
        <v>388</v>
      </c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7"/>
      <c r="AD51" s="268"/>
      <c r="AE51" s="268"/>
      <c r="AF51" s="268"/>
      <c r="AG51" s="268"/>
      <c r="AH51" s="268"/>
      <c r="AI51" s="268"/>
      <c r="AJ51" s="268"/>
      <c r="AK51" s="268"/>
      <c r="AL51" s="268">
        <f>50000+473272</f>
        <v>523272</v>
      </c>
      <c r="AM51" s="268"/>
      <c r="AN51" s="268"/>
      <c r="AO51" s="268"/>
      <c r="AP51" s="268"/>
      <c r="AQ51" s="268"/>
      <c r="AR51" s="268"/>
      <c r="AS51" s="268"/>
      <c r="AT51" s="268">
        <f>SUM(AD51:AS51)</f>
        <v>523272</v>
      </c>
      <c r="AU51" s="268"/>
      <c r="AV51" s="268"/>
      <c r="AW51" s="268"/>
      <c r="AX51" s="268"/>
      <c r="AY51" s="268"/>
      <c r="AZ51" s="268"/>
      <c r="BA51" s="268"/>
    </row>
    <row r="52" spans="1:61" s="5" customFormat="1" ht="25.5" customHeight="1">
      <c r="A52" s="430" t="s">
        <v>115</v>
      </c>
      <c r="B52" s="431"/>
      <c r="C52" s="431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8"/>
      <c r="AD52" s="268">
        <f>AN19</f>
        <v>0</v>
      </c>
      <c r="AE52" s="268"/>
      <c r="AF52" s="268"/>
      <c r="AG52" s="268"/>
      <c r="AH52" s="268"/>
      <c r="AI52" s="268"/>
      <c r="AJ52" s="268"/>
      <c r="AK52" s="268"/>
      <c r="AL52" s="268">
        <f>SUM(AL42:AS51)</f>
        <v>13817975</v>
      </c>
      <c r="AM52" s="268"/>
      <c r="AN52" s="268"/>
      <c r="AO52" s="268"/>
      <c r="AP52" s="268"/>
      <c r="AQ52" s="268"/>
      <c r="AR52" s="268"/>
      <c r="AS52" s="268"/>
      <c r="AT52" s="268">
        <f>SUM(AD52:AS52)</f>
        <v>13817975</v>
      </c>
      <c r="AU52" s="268"/>
      <c r="AV52" s="268"/>
      <c r="AW52" s="268"/>
      <c r="AX52" s="268"/>
      <c r="AY52" s="268"/>
      <c r="AZ52" s="268"/>
      <c r="BA52" s="268"/>
    </row>
    <row r="53" spans="1:61" ht="39" customHeight="1"/>
    <row r="54" spans="1:61" ht="15.75" customHeight="1">
      <c r="A54" s="296" t="s">
        <v>200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</row>
    <row r="55" spans="1:61" ht="15" customHeight="1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 t="s">
        <v>228</v>
      </c>
      <c r="AO55" s="119"/>
      <c r="AP55" s="119"/>
      <c r="AQ55" s="119"/>
      <c r="AR55" s="119"/>
      <c r="AS55" s="119"/>
      <c r="AT55" s="119"/>
      <c r="AU55" s="119"/>
      <c r="AV55" s="119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7" spans="1:61" ht="15.95" customHeight="1">
      <c r="A57" s="322" t="s">
        <v>100</v>
      </c>
      <c r="B57" s="322"/>
      <c r="C57" s="322"/>
      <c r="D57" s="191" t="s">
        <v>316</v>
      </c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257" t="s">
        <v>11</v>
      </c>
      <c r="U57" s="257"/>
      <c r="V57" s="257"/>
      <c r="W57" s="257"/>
      <c r="X57" s="257"/>
      <c r="Y57" s="257"/>
      <c r="Z57" s="257"/>
      <c r="AA57" s="257"/>
      <c r="AB57" s="257" t="s">
        <v>10</v>
      </c>
      <c r="AC57" s="257"/>
      <c r="AD57" s="257"/>
      <c r="AE57" s="257"/>
      <c r="AF57" s="257"/>
      <c r="AG57" s="257"/>
      <c r="AH57" s="257"/>
      <c r="AI57" s="257"/>
      <c r="AJ57" s="257" t="s">
        <v>240</v>
      </c>
      <c r="AK57" s="257"/>
      <c r="AL57" s="257"/>
      <c r="AM57" s="257"/>
      <c r="AN57" s="257"/>
      <c r="AO57" s="257"/>
      <c r="AP57" s="257"/>
      <c r="AQ57" s="257"/>
    </row>
    <row r="58" spans="1:61" ht="29.1" customHeight="1">
      <c r="A58" s="322"/>
      <c r="B58" s="322"/>
      <c r="C58" s="322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</row>
    <row r="59" spans="1:61" s="113" customFormat="1" ht="13.5" customHeight="1">
      <c r="A59" s="286">
        <v>1</v>
      </c>
      <c r="B59" s="286"/>
      <c r="C59" s="286"/>
      <c r="D59" s="255">
        <v>2</v>
      </c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>
        <v>3</v>
      </c>
      <c r="U59" s="255"/>
      <c r="V59" s="255"/>
      <c r="W59" s="255"/>
      <c r="X59" s="255"/>
      <c r="Y59" s="255"/>
      <c r="Z59" s="255"/>
      <c r="AA59" s="255"/>
      <c r="AB59" s="255">
        <v>4</v>
      </c>
      <c r="AC59" s="255"/>
      <c r="AD59" s="255"/>
      <c r="AE59" s="255"/>
      <c r="AF59" s="255"/>
      <c r="AG59" s="255"/>
      <c r="AH59" s="255"/>
      <c r="AI59" s="255"/>
      <c r="AJ59" s="255">
        <v>5</v>
      </c>
      <c r="AK59" s="255"/>
      <c r="AL59" s="255"/>
      <c r="AM59" s="255"/>
      <c r="AN59" s="255"/>
      <c r="AO59" s="255"/>
      <c r="AP59" s="255"/>
      <c r="AQ59" s="255"/>
    </row>
    <row r="60" spans="1:61" ht="36" customHeight="1">
      <c r="A60" s="426">
        <v>1</v>
      </c>
      <c r="B60" s="426"/>
      <c r="C60" s="426"/>
      <c r="D60" s="244" t="s">
        <v>190</v>
      </c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6"/>
      <c r="T60" s="429">
        <f>AD52</f>
        <v>0</v>
      </c>
      <c r="U60" s="257"/>
      <c r="V60" s="257"/>
      <c r="W60" s="257"/>
      <c r="X60" s="257"/>
      <c r="Y60" s="257"/>
      <c r="Z60" s="257"/>
      <c r="AA60" s="257"/>
      <c r="AB60" s="268">
        <f>AL52</f>
        <v>13817975</v>
      </c>
      <c r="AC60" s="268"/>
      <c r="AD60" s="268"/>
      <c r="AE60" s="268"/>
      <c r="AF60" s="268"/>
      <c r="AG60" s="268"/>
      <c r="AH60" s="268"/>
      <c r="AI60" s="268"/>
      <c r="AJ60" s="268">
        <f>SUM(T60:AI60)</f>
        <v>13817975</v>
      </c>
      <c r="AK60" s="268"/>
      <c r="AL60" s="268"/>
      <c r="AM60" s="268"/>
      <c r="AN60" s="268"/>
      <c r="AO60" s="268"/>
      <c r="AP60" s="268"/>
      <c r="AQ60" s="268"/>
    </row>
    <row r="61" spans="1:61" ht="23.25" customHeight="1">
      <c r="A61" s="287" t="s">
        <v>115</v>
      </c>
      <c r="B61" s="288"/>
      <c r="C61" s="288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8"/>
      <c r="T61" s="243">
        <f>T60</f>
        <v>0</v>
      </c>
      <c r="U61" s="243"/>
      <c r="V61" s="243"/>
      <c r="W61" s="243"/>
      <c r="X61" s="243"/>
      <c r="Y61" s="243"/>
      <c r="Z61" s="243"/>
      <c r="AA61" s="243"/>
      <c r="AB61" s="268">
        <f>AB60</f>
        <v>13817975</v>
      </c>
      <c r="AC61" s="268"/>
      <c r="AD61" s="268"/>
      <c r="AE61" s="268"/>
      <c r="AF61" s="268"/>
      <c r="AG61" s="268"/>
      <c r="AH61" s="268"/>
      <c r="AI61" s="268"/>
      <c r="AJ61" s="268">
        <f>AJ60</f>
        <v>13817975</v>
      </c>
      <c r="AK61" s="268"/>
      <c r="AL61" s="268"/>
      <c r="AM61" s="268"/>
      <c r="AN61" s="268"/>
      <c r="AO61" s="268"/>
      <c r="AP61" s="268"/>
      <c r="AQ61" s="268"/>
    </row>
    <row r="62" spans="1:61" ht="44.25" customHeight="1"/>
    <row r="63" spans="1:61" hidden="1"/>
    <row r="64" spans="1:61" ht="15.75" customHeight="1">
      <c r="A64" s="290" t="s">
        <v>201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</row>
    <row r="65" spans="1:60" ht="9.75" customHeight="1"/>
    <row r="66" spans="1:60" ht="30" customHeight="1">
      <c r="A66" s="257" t="s">
        <v>9</v>
      </c>
      <c r="B66" s="257"/>
      <c r="C66" s="257"/>
      <c r="D66" s="257"/>
      <c r="E66" s="257"/>
      <c r="F66" s="257"/>
      <c r="G66" s="257" t="s">
        <v>118</v>
      </c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 t="s">
        <v>13</v>
      </c>
      <c r="U66" s="257"/>
      <c r="V66" s="257"/>
      <c r="W66" s="257"/>
      <c r="X66" s="257"/>
      <c r="Y66" s="257" t="s">
        <v>12</v>
      </c>
      <c r="Z66" s="257"/>
      <c r="AA66" s="257"/>
      <c r="AB66" s="257"/>
      <c r="AC66" s="257"/>
      <c r="AD66" s="257"/>
      <c r="AE66" s="257"/>
      <c r="AF66" s="257"/>
      <c r="AG66" s="257"/>
      <c r="AH66" s="257"/>
      <c r="AI66" s="257" t="s">
        <v>106</v>
      </c>
      <c r="AJ66" s="257"/>
      <c r="AK66" s="257"/>
      <c r="AL66" s="257"/>
      <c r="AM66" s="257"/>
      <c r="AN66" s="257"/>
      <c r="AO66" s="257" t="s">
        <v>107</v>
      </c>
      <c r="AP66" s="257"/>
      <c r="AQ66" s="257"/>
      <c r="AR66" s="257"/>
      <c r="AS66" s="257"/>
      <c r="AT66" s="257"/>
      <c r="AU66" s="257"/>
      <c r="AV66" s="257"/>
      <c r="AW66" s="257"/>
      <c r="AX66" s="257"/>
      <c r="AY66" s="257" t="s">
        <v>115</v>
      </c>
      <c r="AZ66" s="257"/>
      <c r="BA66" s="257"/>
      <c r="BB66" s="257"/>
      <c r="BC66" s="257"/>
      <c r="BD66" s="257"/>
      <c r="BE66" s="257"/>
      <c r="BF66" s="257"/>
      <c r="BG66" s="257"/>
      <c r="BH66" s="257"/>
    </row>
    <row r="67" spans="1:60" s="113" customFormat="1" ht="15.75" customHeight="1">
      <c r="A67" s="255">
        <v>1</v>
      </c>
      <c r="B67" s="255"/>
      <c r="C67" s="255"/>
      <c r="D67" s="255"/>
      <c r="E67" s="255"/>
      <c r="F67" s="255"/>
      <c r="G67" s="255">
        <v>2</v>
      </c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>
        <v>3</v>
      </c>
      <c r="U67" s="255"/>
      <c r="V67" s="255"/>
      <c r="W67" s="255"/>
      <c r="X67" s="255"/>
      <c r="Y67" s="255">
        <v>4</v>
      </c>
      <c r="Z67" s="255"/>
      <c r="AA67" s="255"/>
      <c r="AB67" s="255"/>
      <c r="AC67" s="255"/>
      <c r="AD67" s="255"/>
      <c r="AE67" s="255"/>
      <c r="AF67" s="255"/>
      <c r="AG67" s="255"/>
      <c r="AH67" s="255"/>
      <c r="AI67" s="255">
        <v>5</v>
      </c>
      <c r="AJ67" s="255"/>
      <c r="AK67" s="255"/>
      <c r="AL67" s="255"/>
      <c r="AM67" s="255"/>
      <c r="AN67" s="255"/>
      <c r="AO67" s="255">
        <v>6</v>
      </c>
      <c r="AP67" s="255"/>
      <c r="AQ67" s="255"/>
      <c r="AR67" s="255"/>
      <c r="AS67" s="255"/>
      <c r="AT67" s="255"/>
      <c r="AU67" s="255"/>
      <c r="AV67" s="255"/>
      <c r="AW67" s="255"/>
      <c r="AX67" s="255"/>
      <c r="AY67" s="255">
        <v>7</v>
      </c>
      <c r="AZ67" s="255"/>
      <c r="BA67" s="255"/>
      <c r="BB67" s="255"/>
      <c r="BC67" s="255"/>
      <c r="BD67" s="255"/>
      <c r="BE67" s="255"/>
      <c r="BF67" s="255"/>
      <c r="BG67" s="255"/>
      <c r="BH67" s="255"/>
    </row>
    <row r="68" spans="1:60" s="5" customFormat="1">
      <c r="A68" s="491">
        <v>1</v>
      </c>
      <c r="B68" s="491"/>
      <c r="C68" s="491"/>
      <c r="D68" s="491"/>
      <c r="E68" s="491"/>
      <c r="F68" s="491"/>
      <c r="G68" s="488" t="s">
        <v>39</v>
      </c>
      <c r="H68" s="489"/>
      <c r="I68" s="489"/>
      <c r="J68" s="489"/>
      <c r="K68" s="489"/>
      <c r="L68" s="489"/>
      <c r="M68" s="489"/>
      <c r="N68" s="489"/>
      <c r="O68" s="489"/>
      <c r="P68" s="489"/>
      <c r="Q68" s="489"/>
      <c r="R68" s="489"/>
      <c r="S68" s="490"/>
      <c r="T68" s="454" t="s">
        <v>38</v>
      </c>
      <c r="U68" s="454"/>
      <c r="V68" s="454"/>
      <c r="W68" s="454"/>
      <c r="X68" s="454"/>
      <c r="Y68" s="455" t="s">
        <v>38</v>
      </c>
      <c r="Z68" s="455"/>
      <c r="AA68" s="455"/>
      <c r="AB68" s="455"/>
      <c r="AC68" s="455"/>
      <c r="AD68" s="455"/>
      <c r="AE68" s="455"/>
      <c r="AF68" s="455"/>
      <c r="AG68" s="455"/>
      <c r="AH68" s="455"/>
      <c r="AI68" s="491"/>
      <c r="AJ68" s="491"/>
      <c r="AK68" s="491"/>
      <c r="AL68" s="491"/>
      <c r="AM68" s="491"/>
      <c r="AN68" s="491"/>
      <c r="AO68" s="455" t="s">
        <v>38</v>
      </c>
      <c r="AP68" s="455"/>
      <c r="AQ68" s="455"/>
      <c r="AR68" s="455"/>
      <c r="AS68" s="455"/>
      <c r="AT68" s="455"/>
      <c r="AU68" s="455"/>
      <c r="AV68" s="455"/>
      <c r="AW68" s="455"/>
      <c r="AX68" s="455"/>
      <c r="AY68" s="455" t="s">
        <v>38</v>
      </c>
      <c r="AZ68" s="455"/>
      <c r="BA68" s="455"/>
      <c r="BB68" s="455"/>
      <c r="BC68" s="455"/>
      <c r="BD68" s="455"/>
      <c r="BE68" s="455"/>
      <c r="BF68" s="455"/>
      <c r="BG68" s="455"/>
      <c r="BH68" s="455"/>
    </row>
    <row r="69" spans="1:60" ht="39.75" customHeight="1">
      <c r="A69" s="446"/>
      <c r="B69" s="310"/>
      <c r="C69" s="310"/>
      <c r="D69" s="310"/>
      <c r="E69" s="310"/>
      <c r="F69" s="310"/>
      <c r="G69" s="432" t="s">
        <v>355</v>
      </c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32" t="s">
        <v>235</v>
      </c>
      <c r="U69" s="456"/>
      <c r="V69" s="456"/>
      <c r="W69" s="456"/>
      <c r="X69" s="456"/>
      <c r="Y69" s="467" t="s">
        <v>353</v>
      </c>
      <c r="Z69" s="498"/>
      <c r="AA69" s="498"/>
      <c r="AB69" s="498"/>
      <c r="AC69" s="498"/>
      <c r="AD69" s="498"/>
      <c r="AE69" s="498"/>
      <c r="AF69" s="498"/>
      <c r="AG69" s="498"/>
      <c r="AH69" s="498"/>
      <c r="AI69" s="435"/>
      <c r="AJ69" s="310"/>
      <c r="AK69" s="310"/>
      <c r="AL69" s="310"/>
      <c r="AM69" s="310"/>
      <c r="AN69" s="310"/>
      <c r="AO69" s="485">
        <f>AL52-AL51</f>
        <v>13294703</v>
      </c>
      <c r="AP69" s="486"/>
      <c r="AQ69" s="486"/>
      <c r="AR69" s="486"/>
      <c r="AS69" s="486"/>
      <c r="AT69" s="486"/>
      <c r="AU69" s="486"/>
      <c r="AV69" s="486"/>
      <c r="AW69" s="486"/>
      <c r="AX69" s="486"/>
      <c r="AY69" s="485">
        <f>SUM(AI69:AX69)</f>
        <v>13294703</v>
      </c>
      <c r="AZ69" s="486"/>
      <c r="BA69" s="486"/>
      <c r="BB69" s="486"/>
      <c r="BC69" s="486"/>
      <c r="BD69" s="486"/>
      <c r="BE69" s="486"/>
      <c r="BF69" s="486"/>
      <c r="BG69" s="486"/>
      <c r="BH69" s="487"/>
    </row>
    <row r="70" spans="1:60" ht="19.5" customHeight="1">
      <c r="A70" s="179"/>
      <c r="B70" s="177"/>
      <c r="C70" s="177"/>
      <c r="D70" s="177"/>
      <c r="E70" s="177"/>
      <c r="F70" s="177"/>
      <c r="G70" s="180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0"/>
      <c r="U70" s="182"/>
      <c r="V70" s="182"/>
      <c r="W70" s="182"/>
      <c r="X70" s="182"/>
      <c r="Y70" s="444" t="s">
        <v>382</v>
      </c>
      <c r="Z70" s="312"/>
      <c r="AA70" s="312"/>
      <c r="AB70" s="312"/>
      <c r="AC70" s="312"/>
      <c r="AD70" s="312"/>
      <c r="AE70" s="312"/>
      <c r="AF70" s="312"/>
      <c r="AG70" s="312"/>
      <c r="AH70" s="312"/>
      <c r="AI70" s="183"/>
      <c r="AJ70" s="177"/>
      <c r="AK70" s="177"/>
      <c r="AL70" s="177"/>
      <c r="AM70" s="177"/>
      <c r="AN70" s="177"/>
      <c r="AO70" s="184"/>
      <c r="AP70" s="185"/>
      <c r="AQ70" s="185"/>
      <c r="AR70" s="185"/>
      <c r="AS70" s="185"/>
      <c r="AT70" s="185"/>
      <c r="AU70" s="185"/>
      <c r="AV70" s="185"/>
      <c r="AW70" s="185"/>
      <c r="AX70" s="185"/>
      <c r="AY70" s="184"/>
      <c r="AZ70" s="185"/>
      <c r="BA70" s="185"/>
      <c r="BB70" s="185"/>
      <c r="BC70" s="185"/>
      <c r="BD70" s="185"/>
      <c r="BE70" s="185"/>
      <c r="BF70" s="185"/>
      <c r="BG70" s="185"/>
      <c r="BH70" s="186"/>
    </row>
    <row r="71" spans="1:60" ht="49.5" customHeight="1">
      <c r="A71" s="443"/>
      <c r="B71" s="443"/>
      <c r="C71" s="443"/>
      <c r="D71" s="443"/>
      <c r="E71" s="443"/>
      <c r="F71" s="443"/>
      <c r="G71" s="448" t="s">
        <v>389</v>
      </c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4"/>
      <c r="T71" s="484" t="s">
        <v>235</v>
      </c>
      <c r="U71" s="484"/>
      <c r="V71" s="484"/>
      <c r="W71" s="484"/>
      <c r="X71" s="484"/>
      <c r="Y71" s="439" t="s">
        <v>358</v>
      </c>
      <c r="Z71" s="440"/>
      <c r="AA71" s="440"/>
      <c r="AB71" s="440"/>
      <c r="AC71" s="440"/>
      <c r="AD71" s="440"/>
      <c r="AE71" s="440"/>
      <c r="AF71" s="440"/>
      <c r="AG71" s="440"/>
      <c r="AH71" s="441"/>
      <c r="AI71" s="442"/>
      <c r="AJ71" s="443"/>
      <c r="AK71" s="443"/>
      <c r="AL71" s="443"/>
      <c r="AM71" s="443"/>
      <c r="AN71" s="443"/>
      <c r="AO71" s="436">
        <f>AL51</f>
        <v>523272</v>
      </c>
      <c r="AP71" s="437"/>
      <c r="AQ71" s="437"/>
      <c r="AR71" s="437"/>
      <c r="AS71" s="437"/>
      <c r="AT71" s="437"/>
      <c r="AU71" s="437"/>
      <c r="AV71" s="437"/>
      <c r="AW71" s="437"/>
      <c r="AX71" s="438"/>
      <c r="AY71" s="436">
        <f>SUM(AI71:AX71)</f>
        <v>523272</v>
      </c>
      <c r="AZ71" s="437"/>
      <c r="BA71" s="437"/>
      <c r="BB71" s="437"/>
      <c r="BC71" s="437"/>
      <c r="BD71" s="437"/>
      <c r="BE71" s="437"/>
      <c r="BF71" s="437"/>
      <c r="BG71" s="437"/>
      <c r="BH71" s="438"/>
    </row>
    <row r="72" spans="1:60" s="5" customFormat="1">
      <c r="A72" s="491">
        <v>2</v>
      </c>
      <c r="B72" s="491"/>
      <c r="C72" s="491"/>
      <c r="D72" s="491"/>
      <c r="E72" s="491"/>
      <c r="F72" s="491"/>
      <c r="G72" s="451" t="s">
        <v>45</v>
      </c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3"/>
      <c r="T72" s="454" t="s">
        <v>38</v>
      </c>
      <c r="U72" s="454"/>
      <c r="V72" s="454"/>
      <c r="W72" s="454"/>
      <c r="X72" s="454"/>
      <c r="Y72" s="451" t="s">
        <v>38</v>
      </c>
      <c r="Z72" s="452"/>
      <c r="AA72" s="452"/>
      <c r="AB72" s="452"/>
      <c r="AC72" s="452"/>
      <c r="AD72" s="452"/>
      <c r="AE72" s="452"/>
      <c r="AF72" s="452"/>
      <c r="AG72" s="452"/>
      <c r="AH72" s="453"/>
      <c r="AI72" s="491"/>
      <c r="AJ72" s="491"/>
      <c r="AK72" s="491"/>
      <c r="AL72" s="491"/>
      <c r="AM72" s="491"/>
      <c r="AN72" s="491"/>
      <c r="AO72" s="464"/>
      <c r="AP72" s="465"/>
      <c r="AQ72" s="465"/>
      <c r="AR72" s="465"/>
      <c r="AS72" s="465"/>
      <c r="AT72" s="465"/>
      <c r="AU72" s="465"/>
      <c r="AV72" s="465"/>
      <c r="AW72" s="465"/>
      <c r="AX72" s="466"/>
      <c r="AY72" s="464"/>
      <c r="AZ72" s="465"/>
      <c r="BA72" s="465"/>
      <c r="BB72" s="465"/>
      <c r="BC72" s="465"/>
      <c r="BD72" s="465"/>
      <c r="BE72" s="465"/>
      <c r="BF72" s="465"/>
      <c r="BG72" s="465"/>
      <c r="BH72" s="466"/>
    </row>
    <row r="73" spans="1:60" ht="40.5" customHeight="1">
      <c r="A73" s="446"/>
      <c r="B73" s="310"/>
      <c r="C73" s="310"/>
      <c r="D73" s="310"/>
      <c r="E73" s="310"/>
      <c r="F73" s="447"/>
      <c r="G73" s="432" t="s">
        <v>325</v>
      </c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4"/>
      <c r="T73" s="432" t="s">
        <v>187</v>
      </c>
      <c r="U73" s="456"/>
      <c r="V73" s="456"/>
      <c r="W73" s="456"/>
      <c r="X73" s="457"/>
      <c r="Y73" s="467" t="s">
        <v>353</v>
      </c>
      <c r="Z73" s="468"/>
      <c r="AA73" s="468"/>
      <c r="AB73" s="468"/>
      <c r="AC73" s="468"/>
      <c r="AD73" s="468"/>
      <c r="AE73" s="468"/>
      <c r="AF73" s="468"/>
      <c r="AG73" s="468"/>
      <c r="AH73" s="469"/>
      <c r="AI73" s="446"/>
      <c r="AJ73" s="310"/>
      <c r="AK73" s="310"/>
      <c r="AL73" s="310"/>
      <c r="AM73" s="310"/>
      <c r="AN73" s="447"/>
      <c r="AO73" s="481">
        <v>9</v>
      </c>
      <c r="AP73" s="482"/>
      <c r="AQ73" s="482"/>
      <c r="AR73" s="482"/>
      <c r="AS73" s="482"/>
      <c r="AT73" s="482"/>
      <c r="AU73" s="482"/>
      <c r="AV73" s="482"/>
      <c r="AW73" s="482"/>
      <c r="AX73" s="483"/>
      <c r="AY73" s="475">
        <f>SUM(AI73:AX73)</f>
        <v>9</v>
      </c>
      <c r="AZ73" s="476"/>
      <c r="BA73" s="476"/>
      <c r="BB73" s="476"/>
      <c r="BC73" s="476"/>
      <c r="BD73" s="476"/>
      <c r="BE73" s="476"/>
      <c r="BF73" s="476"/>
      <c r="BG73" s="476"/>
      <c r="BH73" s="477"/>
    </row>
    <row r="74" spans="1:60" ht="19.5" customHeight="1">
      <c r="A74" s="179"/>
      <c r="B74" s="177"/>
      <c r="C74" s="177"/>
      <c r="D74" s="177"/>
      <c r="E74" s="177"/>
      <c r="F74" s="188"/>
      <c r="G74" s="180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7"/>
      <c r="T74" s="180"/>
      <c r="U74" s="182"/>
      <c r="V74" s="182"/>
      <c r="W74" s="182"/>
      <c r="X74" s="189"/>
      <c r="Y74" s="444" t="s">
        <v>397</v>
      </c>
      <c r="Z74" s="312"/>
      <c r="AA74" s="312"/>
      <c r="AB74" s="312"/>
      <c r="AC74" s="312"/>
      <c r="AD74" s="312"/>
      <c r="AE74" s="312"/>
      <c r="AF74" s="312"/>
      <c r="AG74" s="312"/>
      <c r="AH74" s="445"/>
      <c r="AI74" s="183"/>
      <c r="AJ74" s="177"/>
      <c r="AK74" s="177"/>
      <c r="AL74" s="177"/>
      <c r="AM74" s="177"/>
      <c r="AN74" s="188"/>
      <c r="AO74" s="184"/>
      <c r="AP74" s="185"/>
      <c r="AQ74" s="185"/>
      <c r="AR74" s="185"/>
      <c r="AS74" s="185"/>
      <c r="AT74" s="185"/>
      <c r="AU74" s="185"/>
      <c r="AV74" s="185"/>
      <c r="AW74" s="185"/>
      <c r="AX74" s="186"/>
      <c r="AY74" s="184"/>
      <c r="AZ74" s="185"/>
      <c r="BA74" s="185"/>
      <c r="BB74" s="185"/>
      <c r="BC74" s="185"/>
      <c r="BD74" s="185"/>
      <c r="BE74" s="185"/>
      <c r="BF74" s="185"/>
      <c r="BG74" s="185"/>
      <c r="BH74" s="186"/>
    </row>
    <row r="75" spans="1:60" ht="49.5" customHeight="1">
      <c r="A75" s="443"/>
      <c r="B75" s="443"/>
      <c r="C75" s="443"/>
      <c r="D75" s="443"/>
      <c r="E75" s="443"/>
      <c r="F75" s="443"/>
      <c r="G75" s="448" t="s">
        <v>390</v>
      </c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50"/>
      <c r="T75" s="484" t="s">
        <v>187</v>
      </c>
      <c r="U75" s="484"/>
      <c r="V75" s="484"/>
      <c r="W75" s="484"/>
      <c r="X75" s="484"/>
      <c r="Y75" s="444" t="s">
        <v>358</v>
      </c>
      <c r="Z75" s="470"/>
      <c r="AA75" s="470"/>
      <c r="AB75" s="470"/>
      <c r="AC75" s="470"/>
      <c r="AD75" s="470"/>
      <c r="AE75" s="470"/>
      <c r="AF75" s="470"/>
      <c r="AG75" s="470"/>
      <c r="AH75" s="471"/>
      <c r="AI75" s="443"/>
      <c r="AJ75" s="443"/>
      <c r="AK75" s="443"/>
      <c r="AL75" s="443"/>
      <c r="AM75" s="443"/>
      <c r="AN75" s="443"/>
      <c r="AO75" s="472">
        <v>1</v>
      </c>
      <c r="AP75" s="473"/>
      <c r="AQ75" s="473"/>
      <c r="AR75" s="473"/>
      <c r="AS75" s="473"/>
      <c r="AT75" s="473"/>
      <c r="AU75" s="473"/>
      <c r="AV75" s="473"/>
      <c r="AW75" s="473"/>
      <c r="AX75" s="474"/>
      <c r="AY75" s="478">
        <f>SUM(AI75:AX75)</f>
        <v>1</v>
      </c>
      <c r="AZ75" s="479"/>
      <c r="BA75" s="479"/>
      <c r="BB75" s="479"/>
      <c r="BC75" s="479"/>
      <c r="BD75" s="479"/>
      <c r="BE75" s="479"/>
      <c r="BF75" s="479"/>
      <c r="BG75" s="479"/>
      <c r="BH75" s="480"/>
    </row>
    <row r="76" spans="1:60" s="5" customFormat="1">
      <c r="A76" s="332">
        <v>3</v>
      </c>
      <c r="B76" s="332"/>
      <c r="C76" s="332"/>
      <c r="D76" s="332"/>
      <c r="E76" s="332"/>
      <c r="F76" s="332"/>
      <c r="G76" s="278" t="s">
        <v>48</v>
      </c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80"/>
      <c r="T76" s="271" t="s">
        <v>38</v>
      </c>
      <c r="U76" s="271"/>
      <c r="V76" s="271"/>
      <c r="W76" s="271"/>
      <c r="X76" s="271"/>
      <c r="Y76" s="278" t="s">
        <v>38</v>
      </c>
      <c r="Z76" s="279"/>
      <c r="AA76" s="279"/>
      <c r="AB76" s="279"/>
      <c r="AC76" s="279"/>
      <c r="AD76" s="279"/>
      <c r="AE76" s="279"/>
      <c r="AF76" s="279"/>
      <c r="AG76" s="279"/>
      <c r="AH76" s="280"/>
      <c r="AI76" s="332"/>
      <c r="AJ76" s="332"/>
      <c r="AK76" s="332"/>
      <c r="AL76" s="332"/>
      <c r="AM76" s="332"/>
      <c r="AN76" s="332"/>
      <c r="AO76" s="399"/>
      <c r="AP76" s="400"/>
      <c r="AQ76" s="400"/>
      <c r="AR76" s="400"/>
      <c r="AS76" s="400"/>
      <c r="AT76" s="400"/>
      <c r="AU76" s="400"/>
      <c r="AV76" s="400"/>
      <c r="AW76" s="400"/>
      <c r="AX76" s="401"/>
      <c r="AY76" s="399"/>
      <c r="AZ76" s="400"/>
      <c r="BA76" s="400"/>
      <c r="BB76" s="400"/>
      <c r="BC76" s="400"/>
      <c r="BD76" s="400"/>
      <c r="BE76" s="400"/>
      <c r="BF76" s="400"/>
      <c r="BG76" s="400"/>
      <c r="BH76" s="401"/>
    </row>
    <row r="77" spans="1:60" ht="34.5" customHeight="1">
      <c r="A77" s="191"/>
      <c r="B77" s="191"/>
      <c r="C77" s="191"/>
      <c r="D77" s="191"/>
      <c r="E77" s="191"/>
      <c r="F77" s="191"/>
      <c r="G77" s="283" t="s">
        <v>391</v>
      </c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10"/>
      <c r="T77" s="242" t="s">
        <v>235</v>
      </c>
      <c r="U77" s="242"/>
      <c r="V77" s="242"/>
      <c r="W77" s="242"/>
      <c r="X77" s="242"/>
      <c r="Y77" s="283" t="s">
        <v>49</v>
      </c>
      <c r="Z77" s="419"/>
      <c r="AA77" s="419"/>
      <c r="AB77" s="419"/>
      <c r="AC77" s="419"/>
      <c r="AD77" s="419"/>
      <c r="AE77" s="419"/>
      <c r="AF77" s="419"/>
      <c r="AG77" s="419"/>
      <c r="AH77" s="420"/>
      <c r="AI77" s="191"/>
      <c r="AJ77" s="191"/>
      <c r="AK77" s="191"/>
      <c r="AL77" s="191"/>
      <c r="AM77" s="191"/>
      <c r="AN77" s="191"/>
      <c r="AO77" s="384">
        <f>AO69/AO73</f>
        <v>1477189.2222222222</v>
      </c>
      <c r="AP77" s="407"/>
      <c r="AQ77" s="407"/>
      <c r="AR77" s="407"/>
      <c r="AS77" s="407"/>
      <c r="AT77" s="407"/>
      <c r="AU77" s="407"/>
      <c r="AV77" s="407"/>
      <c r="AW77" s="407"/>
      <c r="AX77" s="408"/>
      <c r="AY77" s="402">
        <f>SUM(AI77:AX77)</f>
        <v>1477189.2222222222</v>
      </c>
      <c r="AZ77" s="403"/>
      <c r="BA77" s="403"/>
      <c r="BB77" s="403"/>
      <c r="BC77" s="403"/>
      <c r="BD77" s="403"/>
      <c r="BE77" s="403"/>
      <c r="BF77" s="403"/>
      <c r="BG77" s="403"/>
      <c r="BH77" s="404"/>
    </row>
    <row r="78" spans="1:60" ht="34.5" customHeight="1">
      <c r="A78" s="191"/>
      <c r="B78" s="191"/>
      <c r="C78" s="191"/>
      <c r="D78" s="191"/>
      <c r="E78" s="191"/>
      <c r="F78" s="191"/>
      <c r="G78" s="283" t="s">
        <v>392</v>
      </c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10"/>
      <c r="T78" s="242" t="s">
        <v>235</v>
      </c>
      <c r="U78" s="242"/>
      <c r="V78" s="242"/>
      <c r="W78" s="242"/>
      <c r="X78" s="242"/>
      <c r="Y78" s="283" t="s">
        <v>49</v>
      </c>
      <c r="Z78" s="419"/>
      <c r="AA78" s="419"/>
      <c r="AB78" s="419"/>
      <c r="AC78" s="419"/>
      <c r="AD78" s="419"/>
      <c r="AE78" s="419"/>
      <c r="AF78" s="419"/>
      <c r="AG78" s="419"/>
      <c r="AH78" s="420"/>
      <c r="AI78" s="191"/>
      <c r="AJ78" s="191"/>
      <c r="AK78" s="191"/>
      <c r="AL78" s="191"/>
      <c r="AM78" s="191"/>
      <c r="AN78" s="191"/>
      <c r="AO78" s="384">
        <f>AO71/AO75</f>
        <v>523272</v>
      </c>
      <c r="AP78" s="407"/>
      <c r="AQ78" s="407"/>
      <c r="AR78" s="407"/>
      <c r="AS78" s="407"/>
      <c r="AT78" s="407"/>
      <c r="AU78" s="407"/>
      <c r="AV78" s="407"/>
      <c r="AW78" s="407"/>
      <c r="AX78" s="408"/>
      <c r="AY78" s="402">
        <f>SUM(AI78:AX78)</f>
        <v>523272</v>
      </c>
      <c r="AZ78" s="403"/>
      <c r="BA78" s="403"/>
      <c r="BB78" s="403"/>
      <c r="BC78" s="403"/>
      <c r="BD78" s="403"/>
      <c r="BE78" s="403"/>
      <c r="BF78" s="403"/>
      <c r="BG78" s="403"/>
      <c r="BH78" s="404"/>
    </row>
    <row r="79" spans="1:60" s="5" customFormat="1">
      <c r="A79" s="332">
        <v>4</v>
      </c>
      <c r="B79" s="332"/>
      <c r="C79" s="332"/>
      <c r="D79" s="332"/>
      <c r="E79" s="332"/>
      <c r="F79" s="332"/>
      <c r="G79" s="278" t="s">
        <v>50</v>
      </c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80"/>
      <c r="T79" s="271" t="s">
        <v>38</v>
      </c>
      <c r="U79" s="271"/>
      <c r="V79" s="271"/>
      <c r="W79" s="271"/>
      <c r="X79" s="271"/>
      <c r="Y79" s="278" t="s">
        <v>38</v>
      </c>
      <c r="Z79" s="279"/>
      <c r="AA79" s="279"/>
      <c r="AB79" s="279"/>
      <c r="AC79" s="279"/>
      <c r="AD79" s="279"/>
      <c r="AE79" s="279"/>
      <c r="AF79" s="279"/>
      <c r="AG79" s="279"/>
      <c r="AH79" s="280"/>
      <c r="AI79" s="332"/>
      <c r="AJ79" s="332"/>
      <c r="AK79" s="332"/>
      <c r="AL79" s="332"/>
      <c r="AM79" s="332"/>
      <c r="AN79" s="332"/>
      <c r="AO79" s="399" t="s">
        <v>38</v>
      </c>
      <c r="AP79" s="400"/>
      <c r="AQ79" s="400"/>
      <c r="AR79" s="400"/>
      <c r="AS79" s="400"/>
      <c r="AT79" s="400"/>
      <c r="AU79" s="400"/>
      <c r="AV79" s="400"/>
      <c r="AW79" s="400"/>
      <c r="AX79" s="401"/>
      <c r="AY79" s="399" t="s">
        <v>38</v>
      </c>
      <c r="AZ79" s="400"/>
      <c r="BA79" s="400"/>
      <c r="BB79" s="400"/>
      <c r="BC79" s="400"/>
      <c r="BD79" s="400"/>
      <c r="BE79" s="400"/>
      <c r="BF79" s="400"/>
      <c r="BG79" s="400"/>
      <c r="BH79" s="401"/>
    </row>
    <row r="80" spans="1:60" ht="33" customHeight="1">
      <c r="A80" s="191"/>
      <c r="B80" s="191"/>
      <c r="C80" s="191"/>
      <c r="D80" s="191"/>
      <c r="E80" s="191"/>
      <c r="F80" s="191"/>
      <c r="G80" s="244" t="s">
        <v>393</v>
      </c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6"/>
      <c r="T80" s="242" t="s">
        <v>51</v>
      </c>
      <c r="U80" s="242"/>
      <c r="V80" s="242"/>
      <c r="W80" s="242"/>
      <c r="X80" s="242"/>
      <c r="Y80" s="244" t="s">
        <v>49</v>
      </c>
      <c r="Z80" s="245"/>
      <c r="AA80" s="245"/>
      <c r="AB80" s="245"/>
      <c r="AC80" s="245"/>
      <c r="AD80" s="245"/>
      <c r="AE80" s="245"/>
      <c r="AF80" s="245"/>
      <c r="AG80" s="245"/>
      <c r="AH80" s="246"/>
      <c r="AI80" s="191"/>
      <c r="AJ80" s="191"/>
      <c r="AK80" s="191"/>
      <c r="AL80" s="191"/>
      <c r="AM80" s="191"/>
      <c r="AN80" s="191"/>
      <c r="AO80" s="461">
        <v>63.4</v>
      </c>
      <c r="AP80" s="462"/>
      <c r="AQ80" s="462"/>
      <c r="AR80" s="462"/>
      <c r="AS80" s="462"/>
      <c r="AT80" s="462"/>
      <c r="AU80" s="462"/>
      <c r="AV80" s="462"/>
      <c r="AW80" s="462"/>
      <c r="AX80" s="463"/>
      <c r="AY80" s="458">
        <f>SUM(AI80:AX80)</f>
        <v>63.4</v>
      </c>
      <c r="AZ80" s="459"/>
      <c r="BA80" s="459"/>
      <c r="BB80" s="459"/>
      <c r="BC80" s="459"/>
      <c r="BD80" s="459"/>
      <c r="BE80" s="459"/>
      <c r="BF80" s="459"/>
      <c r="BG80" s="459"/>
      <c r="BH80" s="460"/>
    </row>
    <row r="81" spans="1:60" ht="33" customHeight="1">
      <c r="A81" s="191"/>
      <c r="B81" s="191"/>
      <c r="C81" s="191"/>
      <c r="D81" s="191"/>
      <c r="E81" s="191"/>
      <c r="F81" s="191"/>
      <c r="G81" s="244" t="s">
        <v>394</v>
      </c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6"/>
      <c r="T81" s="242" t="s">
        <v>51</v>
      </c>
      <c r="U81" s="242"/>
      <c r="V81" s="242"/>
      <c r="W81" s="242"/>
      <c r="X81" s="242"/>
      <c r="Y81" s="244" t="s">
        <v>49</v>
      </c>
      <c r="Z81" s="245"/>
      <c r="AA81" s="245"/>
      <c r="AB81" s="245"/>
      <c r="AC81" s="245"/>
      <c r="AD81" s="245"/>
      <c r="AE81" s="245"/>
      <c r="AF81" s="245"/>
      <c r="AG81" s="245"/>
      <c r="AH81" s="246"/>
      <c r="AI81" s="191"/>
      <c r="AJ81" s="191"/>
      <c r="AK81" s="191"/>
      <c r="AL81" s="191"/>
      <c r="AM81" s="191"/>
      <c r="AN81" s="191"/>
      <c r="AO81" s="381">
        <v>100</v>
      </c>
      <c r="AP81" s="421"/>
      <c r="AQ81" s="421"/>
      <c r="AR81" s="421"/>
      <c r="AS81" s="421"/>
      <c r="AT81" s="421"/>
      <c r="AU81" s="421"/>
      <c r="AV81" s="421"/>
      <c r="AW81" s="421"/>
      <c r="AX81" s="422"/>
      <c r="AY81" s="423">
        <f>SUM(AI81:AX81)</f>
        <v>100</v>
      </c>
      <c r="AZ81" s="424"/>
      <c r="BA81" s="424"/>
      <c r="BB81" s="424"/>
      <c r="BC81" s="424"/>
      <c r="BD81" s="424"/>
      <c r="BE81" s="424"/>
      <c r="BF81" s="424"/>
      <c r="BG81" s="424"/>
      <c r="BH81" s="425"/>
    </row>
    <row r="84" spans="1:60" ht="32.25" customHeight="1">
      <c r="A84" s="371" t="s">
        <v>138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114"/>
      <c r="AO84" s="292" t="s">
        <v>154</v>
      </c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21"/>
      <c r="BC84" s="321"/>
      <c r="BD84" s="321"/>
      <c r="BE84" s="321"/>
      <c r="BF84" s="321"/>
      <c r="BG84" s="321"/>
    </row>
    <row r="85" spans="1:60">
      <c r="W85" s="361" t="s">
        <v>169</v>
      </c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O85" s="361" t="s">
        <v>331</v>
      </c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</row>
    <row r="86" spans="1:60" ht="15.75" customHeight="1">
      <c r="A86" s="373" t="s">
        <v>16</v>
      </c>
      <c r="B86" s="373"/>
      <c r="C86" s="373"/>
      <c r="D86" s="373"/>
      <c r="E86" s="373"/>
      <c r="F86" s="373"/>
    </row>
    <row r="88" spans="1:60" ht="30.75" customHeight="1">
      <c r="A88" s="371" t="s">
        <v>141</v>
      </c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114"/>
      <c r="AO88" s="292" t="s">
        <v>142</v>
      </c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  <c r="BB88" s="321"/>
      <c r="BC88" s="321"/>
      <c r="BD88" s="321"/>
      <c r="BE88" s="321"/>
      <c r="BF88" s="321"/>
      <c r="BG88" s="321"/>
    </row>
    <row r="89" spans="1:60">
      <c r="W89" s="361" t="s">
        <v>169</v>
      </c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O89" s="361" t="s">
        <v>331</v>
      </c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</row>
    <row r="90" spans="1:60" ht="19.5" customHeight="1">
      <c r="A90" s="1" t="s">
        <v>341</v>
      </c>
    </row>
  </sheetData>
  <mergeCells count="259">
    <mergeCell ref="A11:BJ11"/>
    <mergeCell ref="BB1:BI1"/>
    <mergeCell ref="AO6:BF6"/>
    <mergeCell ref="A10:BI10"/>
    <mergeCell ref="AO7:BF7"/>
    <mergeCell ref="AO2:BI2"/>
    <mergeCell ref="AO3:BI3"/>
    <mergeCell ref="AO4:BF4"/>
    <mergeCell ref="AO5:BF5"/>
    <mergeCell ref="BC13:BI13"/>
    <mergeCell ref="C13:K13"/>
    <mergeCell ref="A13:B13"/>
    <mergeCell ref="BC14:BI14"/>
    <mergeCell ref="L13:AX13"/>
    <mergeCell ref="A14:K14"/>
    <mergeCell ref="L14:AX14"/>
    <mergeCell ref="A30:BI30"/>
    <mergeCell ref="A25:F25"/>
    <mergeCell ref="L17:R17"/>
    <mergeCell ref="BC15:BI15"/>
    <mergeCell ref="A27:F27"/>
    <mergeCell ref="A26:F26"/>
    <mergeCell ref="G27:AZ27"/>
    <mergeCell ref="AR19:BC19"/>
    <mergeCell ref="BD19:BF19"/>
    <mergeCell ref="S18:Y18"/>
    <mergeCell ref="G26:AZ26"/>
    <mergeCell ref="A29:K29"/>
    <mergeCell ref="L29:BI29"/>
    <mergeCell ref="A18:K18"/>
    <mergeCell ref="AB18:BB18"/>
    <mergeCell ref="G25:AZ25"/>
    <mergeCell ref="A23:BI23"/>
    <mergeCell ref="A20:BI20"/>
    <mergeCell ref="L18:Q18"/>
    <mergeCell ref="A19:T19"/>
    <mergeCell ref="A16:K16"/>
    <mergeCell ref="L16:AX16"/>
    <mergeCell ref="BC16:BI16"/>
    <mergeCell ref="A15:B15"/>
    <mergeCell ref="C17:K17"/>
    <mergeCell ref="C15:K15"/>
    <mergeCell ref="L15:AX15"/>
    <mergeCell ref="A17:B17"/>
    <mergeCell ref="U19:X19"/>
    <mergeCell ref="AN19:AQ19"/>
    <mergeCell ref="Y19:AM19"/>
    <mergeCell ref="BC18:BI18"/>
    <mergeCell ref="BG19:BI19"/>
    <mergeCell ref="BC17:BI17"/>
    <mergeCell ref="AA17:BB17"/>
    <mergeCell ref="S17:Y17"/>
    <mergeCell ref="A35:F35"/>
    <mergeCell ref="A39:C40"/>
    <mergeCell ref="A21:BJ21"/>
    <mergeCell ref="A34:F34"/>
    <mergeCell ref="A33:F33"/>
    <mergeCell ref="G34:AZ34"/>
    <mergeCell ref="A32:F32"/>
    <mergeCell ref="G32:AZ32"/>
    <mergeCell ref="G33:AZ33"/>
    <mergeCell ref="G35:AZ35"/>
    <mergeCell ref="A37:BI37"/>
    <mergeCell ref="AT42:BA42"/>
    <mergeCell ref="A38:AZ38"/>
    <mergeCell ref="D39:AC40"/>
    <mergeCell ref="A43:C43"/>
    <mergeCell ref="D43:AC43"/>
    <mergeCell ref="AD39:AK40"/>
    <mergeCell ref="AD42:AK42"/>
    <mergeCell ref="A48:C48"/>
    <mergeCell ref="A42:C42"/>
    <mergeCell ref="D48:AC48"/>
    <mergeCell ref="AL43:AS43"/>
    <mergeCell ref="AT43:BA43"/>
    <mergeCell ref="D42:AC42"/>
    <mergeCell ref="D45:AC45"/>
    <mergeCell ref="A44:C44"/>
    <mergeCell ref="A47:C47"/>
    <mergeCell ref="D44:AC44"/>
    <mergeCell ref="D41:AC41"/>
    <mergeCell ref="AD41:AK41"/>
    <mergeCell ref="A41:C41"/>
    <mergeCell ref="A45:C45"/>
    <mergeCell ref="AL46:AS46"/>
    <mergeCell ref="AD47:AK47"/>
    <mergeCell ref="A46:C46"/>
    <mergeCell ref="D46:AC46"/>
    <mergeCell ref="G66:S66"/>
    <mergeCell ref="Y70:AH70"/>
    <mergeCell ref="A71:F71"/>
    <mergeCell ref="T59:AA59"/>
    <mergeCell ref="AB59:AI59"/>
    <mergeCell ref="Y68:AH68"/>
    <mergeCell ref="Y69:AH69"/>
    <mergeCell ref="Y67:AH67"/>
    <mergeCell ref="A61:S61"/>
    <mergeCell ref="T69:X69"/>
    <mergeCell ref="AT39:BA40"/>
    <mergeCell ref="AL42:AS42"/>
    <mergeCell ref="AD43:AK43"/>
    <mergeCell ref="AT45:BA45"/>
    <mergeCell ref="AT41:BA41"/>
    <mergeCell ref="AL41:AS41"/>
    <mergeCell ref="AL39:AS40"/>
    <mergeCell ref="AL44:AS44"/>
    <mergeCell ref="AT44:BA44"/>
    <mergeCell ref="AD44:AK44"/>
    <mergeCell ref="AD45:AK45"/>
    <mergeCell ref="A72:F72"/>
    <mergeCell ref="AD46:AK46"/>
    <mergeCell ref="AD49:AK49"/>
    <mergeCell ref="Y72:AH72"/>
    <mergeCell ref="AI72:AN72"/>
    <mergeCell ref="AL45:AS45"/>
    <mergeCell ref="AL49:AS49"/>
    <mergeCell ref="A68:F68"/>
    <mergeCell ref="D47:AC47"/>
    <mergeCell ref="T71:X71"/>
    <mergeCell ref="G68:S68"/>
    <mergeCell ref="A69:F69"/>
    <mergeCell ref="AJ61:AQ61"/>
    <mergeCell ref="AO68:AX68"/>
    <mergeCell ref="AI68:AN68"/>
    <mergeCell ref="AO67:AX67"/>
    <mergeCell ref="AI66:AN66"/>
    <mergeCell ref="G69:S69"/>
    <mergeCell ref="G71:S71"/>
    <mergeCell ref="AT46:BA46"/>
    <mergeCell ref="A50:C50"/>
    <mergeCell ref="A51:C51"/>
    <mergeCell ref="A67:F67"/>
    <mergeCell ref="A60:C60"/>
    <mergeCell ref="A66:F66"/>
    <mergeCell ref="A57:C58"/>
    <mergeCell ref="A52:AC52"/>
    <mergeCell ref="T61:AA61"/>
    <mergeCell ref="AL47:AS47"/>
    <mergeCell ref="A59:C59"/>
    <mergeCell ref="D59:S59"/>
    <mergeCell ref="AO89:BG89"/>
    <mergeCell ref="AO84:BG84"/>
    <mergeCell ref="AY78:BH78"/>
    <mergeCell ref="AI78:AN78"/>
    <mergeCell ref="AI81:AN81"/>
    <mergeCell ref="AO81:AX81"/>
    <mergeCell ref="AY81:BH81"/>
    <mergeCell ref="T68:X68"/>
    <mergeCell ref="AT47:BA47"/>
    <mergeCell ref="AL48:AS48"/>
    <mergeCell ref="AL51:AS51"/>
    <mergeCell ref="AT49:BA49"/>
    <mergeCell ref="AT50:BA50"/>
    <mergeCell ref="T67:X67"/>
    <mergeCell ref="AT48:BA48"/>
    <mergeCell ref="D49:AC49"/>
    <mergeCell ref="W89:AM89"/>
    <mergeCell ref="AO79:AX79"/>
    <mergeCell ref="W85:AM85"/>
    <mergeCell ref="AT51:BA51"/>
    <mergeCell ref="AO69:AX69"/>
    <mergeCell ref="AY69:BH69"/>
    <mergeCell ref="AD52:AK52"/>
    <mergeCell ref="A54:BI54"/>
    <mergeCell ref="AI76:AN76"/>
    <mergeCell ref="A78:F78"/>
    <mergeCell ref="AD48:AK48"/>
    <mergeCell ref="D60:S60"/>
    <mergeCell ref="AL52:AS52"/>
    <mergeCell ref="A49:C49"/>
    <mergeCell ref="AJ57:AQ58"/>
    <mergeCell ref="D50:AC50"/>
    <mergeCell ref="AD50:AK50"/>
    <mergeCell ref="AL50:AS50"/>
    <mergeCell ref="AB57:AI58"/>
    <mergeCell ref="D57:S58"/>
    <mergeCell ref="AO78:AX78"/>
    <mergeCell ref="T76:X76"/>
    <mergeCell ref="T75:X75"/>
    <mergeCell ref="Y76:AH76"/>
    <mergeCell ref="AI75:AN75"/>
    <mergeCell ref="Y78:AH78"/>
    <mergeCell ref="AY72:BH72"/>
    <mergeCell ref="G80:S80"/>
    <mergeCell ref="AY73:BH73"/>
    <mergeCell ref="AY77:BH77"/>
    <mergeCell ref="AY79:BH79"/>
    <mergeCell ref="AY75:BH75"/>
    <mergeCell ref="T78:X78"/>
    <mergeCell ref="T77:X77"/>
    <mergeCell ref="AI79:AN79"/>
    <mergeCell ref="AO73:AX73"/>
    <mergeCell ref="AO72:AX72"/>
    <mergeCell ref="AO77:AX77"/>
    <mergeCell ref="AI77:AN77"/>
    <mergeCell ref="Y73:AH73"/>
    <mergeCell ref="Y77:AH77"/>
    <mergeCell ref="Y75:AH75"/>
    <mergeCell ref="AO75:AX75"/>
    <mergeCell ref="AO88:BG88"/>
    <mergeCell ref="AO85:BG85"/>
    <mergeCell ref="AY80:BH80"/>
    <mergeCell ref="AO80:AX80"/>
    <mergeCell ref="A88:V88"/>
    <mergeCell ref="W88:AM88"/>
    <mergeCell ref="AI80:AN80"/>
    <mergeCell ref="A84:V84"/>
    <mergeCell ref="Y81:AH81"/>
    <mergeCell ref="T73:X73"/>
    <mergeCell ref="A81:F81"/>
    <mergeCell ref="G81:S81"/>
    <mergeCell ref="T79:X79"/>
    <mergeCell ref="A73:F73"/>
    <mergeCell ref="T66:X66"/>
    <mergeCell ref="A64:BI64"/>
    <mergeCell ref="A86:F86"/>
    <mergeCell ref="G79:S79"/>
    <mergeCell ref="A79:F79"/>
    <mergeCell ref="T81:X81"/>
    <mergeCell ref="A80:F80"/>
    <mergeCell ref="T80:X80"/>
    <mergeCell ref="Y79:AH79"/>
    <mergeCell ref="W84:AM84"/>
    <mergeCell ref="G72:S72"/>
    <mergeCell ref="T72:X72"/>
    <mergeCell ref="G78:S78"/>
    <mergeCell ref="Y80:AH80"/>
    <mergeCell ref="AD51:AK51"/>
    <mergeCell ref="AY68:BH68"/>
    <mergeCell ref="T57:AA58"/>
    <mergeCell ref="AB60:AI60"/>
    <mergeCell ref="T60:AA60"/>
    <mergeCell ref="AY67:BH67"/>
    <mergeCell ref="A76:F76"/>
    <mergeCell ref="G76:S76"/>
    <mergeCell ref="A77:F77"/>
    <mergeCell ref="G77:S77"/>
    <mergeCell ref="G75:S75"/>
    <mergeCell ref="A75:F75"/>
    <mergeCell ref="AO66:AX66"/>
    <mergeCell ref="AI67:AN67"/>
    <mergeCell ref="AY76:BH76"/>
    <mergeCell ref="AO76:AX76"/>
    <mergeCell ref="AY71:BH71"/>
    <mergeCell ref="Y71:AH71"/>
    <mergeCell ref="AI71:AN71"/>
    <mergeCell ref="AO71:AX71"/>
    <mergeCell ref="Y74:AH74"/>
    <mergeCell ref="AI73:AN73"/>
    <mergeCell ref="D51:AC51"/>
    <mergeCell ref="G73:S73"/>
    <mergeCell ref="G67:S67"/>
    <mergeCell ref="AI69:AN69"/>
    <mergeCell ref="AT52:BA52"/>
    <mergeCell ref="AJ60:AQ60"/>
    <mergeCell ref="AJ59:AQ59"/>
    <mergeCell ref="AB61:AI61"/>
    <mergeCell ref="Y66:AH66"/>
    <mergeCell ref="AY66:BH66"/>
  </mergeCells>
  <phoneticPr fontId="17" type="noConversion"/>
  <pageMargins left="0.31496062992125984" right="0.11811023622047245" top="0.39370078740157483" bottom="0.39370078740157483" header="0" footer="0"/>
  <pageSetup paperSize="9" scale="63" fitToHeight="999" orientation="landscape" r:id="rId1"/>
  <headerFooter alignWithMargins="0"/>
  <rowBreaks count="2" manualBreakCount="2">
    <brk id="36" max="16383" man="1"/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BN83"/>
  <sheetViews>
    <sheetView view="pageBreakPreview" topLeftCell="A7" zoomScale="90" zoomScaleNormal="100" zoomScaleSheetLayoutView="70" workbookViewId="0">
      <selection activeCell="BE21" sqref="BE21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4.28515625" style="1" customWidth="1"/>
    <col min="59" max="61" width="2.85546875" style="1" customWidth="1"/>
    <col min="62" max="71" width="3" style="1" customWidth="1"/>
    <col min="72" max="16384" width="9.140625" style="1"/>
  </cols>
  <sheetData>
    <row r="1" spans="1:61" ht="60.75" customHeight="1">
      <c r="BB1" s="316" t="s">
        <v>202</v>
      </c>
      <c r="BC1" s="317"/>
      <c r="BD1" s="317"/>
      <c r="BE1" s="317"/>
      <c r="BF1" s="317"/>
      <c r="BG1" s="317"/>
      <c r="BH1" s="317"/>
      <c r="BI1" s="317"/>
    </row>
    <row r="2" spans="1:61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</row>
    <row r="3" spans="1:61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</row>
    <row r="4" spans="1:61" ht="32.1" customHeight="1">
      <c r="AO4" s="292" t="s">
        <v>147</v>
      </c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</row>
    <row r="5" spans="1:61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1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1" ht="24.75" customHeight="1">
      <c r="AO7" s="345" t="s">
        <v>383</v>
      </c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</row>
    <row r="10" spans="1:61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</row>
    <row r="11" spans="1:61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</row>
    <row r="12" spans="1:61" ht="27.95" customHeight="1">
      <c r="A12" s="503">
        <v>1</v>
      </c>
      <c r="B12" s="503"/>
      <c r="C12" s="315" t="s">
        <v>150</v>
      </c>
      <c r="D12" s="313"/>
      <c r="E12" s="313"/>
      <c r="F12" s="313"/>
      <c r="G12" s="313"/>
      <c r="H12" s="313"/>
      <c r="I12" s="313"/>
      <c r="J12" s="313"/>
      <c r="K12" s="313"/>
      <c r="L12" s="507" t="s">
        <v>56</v>
      </c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</row>
    <row r="13" spans="1:61" ht="15.95" customHeight="1">
      <c r="A13" s="373" t="s">
        <v>2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 t="s">
        <v>363</v>
      </c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</row>
    <row r="14" spans="1:61" ht="27.95" customHeight="1">
      <c r="A14" s="503" t="s">
        <v>17</v>
      </c>
      <c r="B14" s="503"/>
      <c r="C14" s="315" t="s">
        <v>151</v>
      </c>
      <c r="D14" s="313"/>
      <c r="E14" s="313"/>
      <c r="F14" s="313"/>
      <c r="G14" s="313"/>
      <c r="H14" s="313"/>
      <c r="I14" s="313"/>
      <c r="J14" s="313"/>
      <c r="K14" s="313"/>
      <c r="L14" s="507" t="s">
        <v>56</v>
      </c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</row>
    <row r="15" spans="1:61" ht="15.95" customHeight="1">
      <c r="A15" s="373" t="s">
        <v>2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 t="s">
        <v>3</v>
      </c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</row>
    <row r="16" spans="1:61" ht="19.5" customHeight="1">
      <c r="A16" s="503">
        <v>3</v>
      </c>
      <c r="B16" s="503"/>
      <c r="C16" s="315" t="s">
        <v>364</v>
      </c>
      <c r="D16" s="313"/>
      <c r="E16" s="313"/>
      <c r="F16" s="313"/>
      <c r="G16" s="313"/>
      <c r="H16" s="313"/>
      <c r="I16" s="313"/>
      <c r="J16" s="313"/>
      <c r="K16" s="313"/>
      <c r="L16" s="178" t="s">
        <v>365</v>
      </c>
      <c r="M16" s="504" t="s">
        <v>366</v>
      </c>
      <c r="N16" s="504"/>
      <c r="O16" s="504"/>
      <c r="P16" s="504"/>
      <c r="Q16" s="504"/>
      <c r="R16" s="504"/>
      <c r="S16" s="504"/>
      <c r="T16" s="504"/>
      <c r="U16" s="504"/>
      <c r="V16" s="505" t="s">
        <v>367</v>
      </c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6"/>
    </row>
    <row r="17" spans="1:61" ht="20.100000000000001" customHeight="1">
      <c r="A17" s="373" t="s">
        <v>2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502" t="s">
        <v>378</v>
      </c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373" t="s">
        <v>4</v>
      </c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</row>
    <row r="18" spans="1:61" ht="32.25" customHeight="1">
      <c r="A18" s="302" t="s">
        <v>5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97">
        <f>AN18+BD18</f>
        <v>1350000</v>
      </c>
      <c r="V18" s="397"/>
      <c r="W18" s="397"/>
      <c r="X18" s="397"/>
      <c r="Y18" s="290" t="s">
        <v>229</v>
      </c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397">
        <v>0</v>
      </c>
      <c r="AO18" s="397"/>
      <c r="AP18" s="397"/>
      <c r="AQ18" s="397"/>
      <c r="AR18" s="290" t="s">
        <v>230</v>
      </c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508">
        <f>1350000</f>
        <v>1350000</v>
      </c>
      <c r="BE18" s="508"/>
      <c r="BF18" s="508"/>
      <c r="BG18" s="345" t="s">
        <v>234</v>
      </c>
      <c r="BH18" s="398"/>
      <c r="BI18" s="398"/>
    </row>
    <row r="19" spans="1:61" ht="33.75" customHeight="1">
      <c r="A19" s="296" t="s">
        <v>6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</row>
    <row r="20" spans="1:61" ht="59.25" customHeight="1">
      <c r="A20" s="375" t="s">
        <v>384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</row>
    <row r="21" spans="1:61" ht="29.25" customHeight="1">
      <c r="A21" s="162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</row>
    <row r="22" spans="1:61" ht="28.5" customHeight="1">
      <c r="A22" s="290" t="s">
        <v>195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</row>
    <row r="24" spans="1:61" ht="21" customHeight="1">
      <c r="A24" s="303" t="s">
        <v>9</v>
      </c>
      <c r="B24" s="303"/>
      <c r="C24" s="303"/>
      <c r="D24" s="303"/>
      <c r="E24" s="303"/>
      <c r="F24" s="303"/>
      <c r="G24" s="303" t="s">
        <v>196</v>
      </c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</row>
    <row r="25" spans="1:61" s="113" customFormat="1" ht="10.5" customHeight="1">
      <c r="A25" s="255">
        <v>1</v>
      </c>
      <c r="B25" s="255"/>
      <c r="C25" s="255"/>
      <c r="D25" s="255"/>
      <c r="E25" s="255"/>
      <c r="F25" s="255"/>
      <c r="G25" s="255">
        <v>2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61" ht="19.5" customHeight="1">
      <c r="A26" s="191">
        <v>1</v>
      </c>
      <c r="B26" s="191"/>
      <c r="C26" s="191"/>
      <c r="D26" s="191"/>
      <c r="E26" s="191"/>
      <c r="F26" s="191"/>
      <c r="G26" s="254" t="s">
        <v>368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</row>
    <row r="27" spans="1:61">
      <c r="A27" s="3"/>
      <c r="B27" s="3"/>
      <c r="C27" s="3"/>
      <c r="D27" s="3"/>
      <c r="E27" s="3"/>
      <c r="F27" s="3"/>
      <c r="G27" s="128"/>
      <c r="H27" s="128"/>
      <c r="I27" s="128"/>
      <c r="J27" s="128"/>
      <c r="K27" s="128"/>
      <c r="L27" s="130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9"/>
      <c r="BB27" s="129"/>
      <c r="BC27" s="129"/>
      <c r="BD27" s="129"/>
      <c r="BE27" s="129"/>
      <c r="BF27" s="129"/>
      <c r="BG27" s="129"/>
      <c r="BH27" s="129"/>
      <c r="BI27" s="129"/>
    </row>
    <row r="28" spans="1:61" ht="48.75" customHeight="1">
      <c r="A28" s="290" t="s">
        <v>197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346" t="s">
        <v>369</v>
      </c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</row>
    <row r="29" spans="1:61" ht="49.5" customHeight="1">
      <c r="A29" s="290" t="s">
        <v>198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</row>
    <row r="30" spans="1:61" ht="10.5" customHeight="1"/>
    <row r="31" spans="1:61" ht="21" customHeight="1">
      <c r="A31" s="303" t="s">
        <v>9</v>
      </c>
      <c r="B31" s="303"/>
      <c r="C31" s="303"/>
      <c r="D31" s="303"/>
      <c r="E31" s="303"/>
      <c r="F31" s="303"/>
      <c r="G31" s="303" t="s">
        <v>148</v>
      </c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</row>
    <row r="32" spans="1:61" s="113" customFormat="1" ht="12.75" customHeight="1">
      <c r="A32" s="255">
        <v>1</v>
      </c>
      <c r="B32" s="255"/>
      <c r="C32" s="255"/>
      <c r="D32" s="255"/>
      <c r="E32" s="255"/>
      <c r="F32" s="255"/>
      <c r="G32" s="255">
        <v>2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61" ht="17.25" customHeight="1">
      <c r="A33" s="191">
        <v>1</v>
      </c>
      <c r="B33" s="191"/>
      <c r="C33" s="191"/>
      <c r="D33" s="191"/>
      <c r="E33" s="191"/>
      <c r="F33" s="191"/>
      <c r="G33" s="254" t="s">
        <v>386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</row>
    <row r="34" spans="1:61">
      <c r="A34" s="191"/>
      <c r="B34" s="191"/>
      <c r="C34" s="191"/>
      <c r="D34" s="191"/>
      <c r="E34" s="191"/>
      <c r="F34" s="191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</row>
    <row r="35" spans="1:6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ht="15.75" customHeight="1">
      <c r="A36" s="296" t="s">
        <v>199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</row>
    <row r="37" spans="1:61" ht="15" customHeight="1">
      <c r="A37" s="275" t="s">
        <v>228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6"/>
      <c r="BB37" s="6"/>
      <c r="BC37" s="6"/>
      <c r="BD37" s="6"/>
      <c r="BE37" s="6"/>
      <c r="BF37" s="6"/>
      <c r="BG37" s="6"/>
      <c r="BH37" s="6"/>
      <c r="BI37" s="6"/>
    </row>
    <row r="38" spans="1:61" ht="15.95" customHeight="1">
      <c r="A38" s="257" t="s">
        <v>9</v>
      </c>
      <c r="B38" s="257"/>
      <c r="C38" s="257"/>
      <c r="D38" s="258" t="s">
        <v>191</v>
      </c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60"/>
      <c r="AD38" s="257" t="s">
        <v>11</v>
      </c>
      <c r="AE38" s="257"/>
      <c r="AF38" s="257"/>
      <c r="AG38" s="257"/>
      <c r="AH38" s="257"/>
      <c r="AI38" s="257"/>
      <c r="AJ38" s="257"/>
      <c r="AK38" s="257"/>
      <c r="AL38" s="257" t="s">
        <v>10</v>
      </c>
      <c r="AM38" s="257"/>
      <c r="AN38" s="257"/>
      <c r="AO38" s="257"/>
      <c r="AP38" s="257"/>
      <c r="AQ38" s="257"/>
      <c r="AR38" s="257"/>
      <c r="AS38" s="257"/>
      <c r="AT38" s="257" t="s">
        <v>370</v>
      </c>
      <c r="AU38" s="257"/>
      <c r="AV38" s="257"/>
      <c r="AW38" s="257"/>
      <c r="AX38" s="257"/>
      <c r="AY38" s="257"/>
      <c r="AZ38" s="257"/>
      <c r="BA38" s="257"/>
    </row>
    <row r="39" spans="1:61" ht="6" customHeight="1">
      <c r="A39" s="257"/>
      <c r="B39" s="257"/>
      <c r="C39" s="257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3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</row>
    <row r="40" spans="1:61" ht="15.95" customHeight="1">
      <c r="A40" s="257">
        <v>1</v>
      </c>
      <c r="B40" s="257"/>
      <c r="C40" s="257"/>
      <c r="D40" s="209">
        <v>2</v>
      </c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10"/>
      <c r="AD40" s="257">
        <v>3</v>
      </c>
      <c r="AE40" s="257"/>
      <c r="AF40" s="257"/>
      <c r="AG40" s="257"/>
      <c r="AH40" s="257"/>
      <c r="AI40" s="257"/>
      <c r="AJ40" s="257"/>
      <c r="AK40" s="257"/>
      <c r="AL40" s="257">
        <v>4</v>
      </c>
      <c r="AM40" s="257"/>
      <c r="AN40" s="257"/>
      <c r="AO40" s="257"/>
      <c r="AP40" s="257"/>
      <c r="AQ40" s="257"/>
      <c r="AR40" s="257"/>
      <c r="AS40" s="257"/>
      <c r="AT40" s="257">
        <v>5</v>
      </c>
      <c r="AU40" s="257"/>
      <c r="AV40" s="257"/>
      <c r="AW40" s="257"/>
      <c r="AX40" s="257"/>
      <c r="AY40" s="257"/>
      <c r="AZ40" s="257"/>
      <c r="BA40" s="257"/>
    </row>
    <row r="41" spans="1:61" s="5" customFormat="1" ht="6.75" hidden="1" customHeight="1">
      <c r="A41" s="191" t="s">
        <v>23</v>
      </c>
      <c r="B41" s="191"/>
      <c r="C41" s="19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256" t="s">
        <v>24</v>
      </c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43" t="s">
        <v>25</v>
      </c>
      <c r="AE41" s="243"/>
      <c r="AF41" s="243"/>
      <c r="AG41" s="243"/>
      <c r="AH41" s="243"/>
      <c r="AI41" s="243"/>
      <c r="AJ41" s="243"/>
      <c r="AK41" s="243"/>
      <c r="AL41" s="243" t="s">
        <v>26</v>
      </c>
      <c r="AM41" s="243"/>
      <c r="AN41" s="243"/>
      <c r="AO41" s="243"/>
      <c r="AP41" s="243"/>
      <c r="AQ41" s="243"/>
      <c r="AR41" s="243"/>
      <c r="AS41" s="243"/>
      <c r="AT41" s="253" t="s">
        <v>27</v>
      </c>
      <c r="AU41" s="243"/>
      <c r="AV41" s="243"/>
      <c r="AW41" s="243"/>
      <c r="AX41" s="243"/>
      <c r="AY41" s="243"/>
      <c r="AZ41" s="243"/>
      <c r="BA41" s="243"/>
    </row>
    <row r="42" spans="1:61" s="5" customFormat="1" ht="25.5" customHeight="1">
      <c r="A42" s="191">
        <v>1</v>
      </c>
      <c r="B42" s="191"/>
      <c r="C42" s="191"/>
      <c r="D42" s="265" t="s">
        <v>371</v>
      </c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7"/>
      <c r="AD42" s="351">
        <f>AN19</f>
        <v>0</v>
      </c>
      <c r="AE42" s="351"/>
      <c r="AF42" s="351"/>
      <c r="AG42" s="351"/>
      <c r="AH42" s="351"/>
      <c r="AI42" s="351"/>
      <c r="AJ42" s="351"/>
      <c r="AK42" s="351"/>
      <c r="AL42" s="351">
        <f>BD18</f>
        <v>1350000</v>
      </c>
      <c r="AM42" s="351"/>
      <c r="AN42" s="351"/>
      <c r="AO42" s="351"/>
      <c r="AP42" s="351"/>
      <c r="AQ42" s="351"/>
      <c r="AR42" s="351"/>
      <c r="AS42" s="351"/>
      <c r="AT42" s="351">
        <f>SUM(AD42:AS42)</f>
        <v>1350000</v>
      </c>
      <c r="AU42" s="351"/>
      <c r="AV42" s="351"/>
      <c r="AW42" s="351"/>
      <c r="AX42" s="351"/>
      <c r="AY42" s="351"/>
      <c r="AZ42" s="351"/>
      <c r="BA42" s="351"/>
    </row>
    <row r="43" spans="1:61" ht="13.5" customHeight="1"/>
    <row r="44" spans="1:61" ht="15.75" customHeight="1">
      <c r="A44" s="296" t="s">
        <v>200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</row>
    <row r="45" spans="1:61" ht="15" customHeight="1"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 t="s">
        <v>228</v>
      </c>
      <c r="AO45" s="119"/>
      <c r="AP45" s="119"/>
      <c r="AQ45" s="119"/>
      <c r="AR45" s="119"/>
      <c r="AS45" s="119"/>
      <c r="AT45" s="119"/>
      <c r="AU45" s="119"/>
      <c r="AV45" s="119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7" spans="1:61" ht="15.95" customHeight="1">
      <c r="A47" s="257" t="s">
        <v>372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 t="s">
        <v>11</v>
      </c>
      <c r="R47" s="257"/>
      <c r="S47" s="257"/>
      <c r="T47" s="257"/>
      <c r="U47" s="257"/>
      <c r="V47" s="257"/>
      <c r="W47" s="257"/>
      <c r="X47" s="257"/>
      <c r="Y47" s="257" t="s">
        <v>10</v>
      </c>
      <c r="Z47" s="257"/>
      <c r="AA47" s="257"/>
      <c r="AB47" s="257"/>
      <c r="AC47" s="257"/>
      <c r="AD47" s="257"/>
      <c r="AE47" s="257"/>
      <c r="AF47" s="257"/>
      <c r="AG47" s="257" t="s">
        <v>370</v>
      </c>
      <c r="AH47" s="257"/>
      <c r="AI47" s="257"/>
      <c r="AJ47" s="257"/>
      <c r="AK47" s="257"/>
      <c r="AL47" s="257"/>
      <c r="AM47" s="257"/>
      <c r="AN47" s="257"/>
    </row>
    <row r="48" spans="1:61" ht="29.1" customHeight="1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</row>
    <row r="49" spans="1:66" ht="13.5" customHeight="1">
      <c r="A49" s="257">
        <v>1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>
        <v>2</v>
      </c>
      <c r="R49" s="257"/>
      <c r="S49" s="257"/>
      <c r="T49" s="257"/>
      <c r="U49" s="257"/>
      <c r="V49" s="257"/>
      <c r="W49" s="257"/>
      <c r="X49" s="257"/>
      <c r="Y49" s="257">
        <v>3</v>
      </c>
      <c r="Z49" s="257"/>
      <c r="AA49" s="257"/>
      <c r="AB49" s="257"/>
      <c r="AC49" s="257"/>
      <c r="AD49" s="257"/>
      <c r="AE49" s="257"/>
      <c r="AF49" s="257"/>
      <c r="AG49" s="257">
        <v>4</v>
      </c>
      <c r="AH49" s="257"/>
      <c r="AI49" s="257"/>
      <c r="AJ49" s="257"/>
      <c r="AK49" s="257"/>
      <c r="AL49" s="257"/>
      <c r="AM49" s="257"/>
      <c r="AN49" s="257"/>
    </row>
    <row r="50" spans="1:66" ht="12.75" hidden="1" customHeight="1">
      <c r="A50" s="256" t="s">
        <v>24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43" t="s">
        <v>25</v>
      </c>
      <c r="R50" s="243"/>
      <c r="S50" s="243"/>
      <c r="T50" s="243"/>
      <c r="U50" s="243"/>
      <c r="V50" s="243"/>
      <c r="W50" s="243"/>
      <c r="X50" s="243"/>
      <c r="Y50" s="243" t="s">
        <v>26</v>
      </c>
      <c r="Z50" s="243"/>
      <c r="AA50" s="243"/>
      <c r="AB50" s="243"/>
      <c r="AC50" s="243"/>
      <c r="AD50" s="243"/>
      <c r="AE50" s="243"/>
      <c r="AF50" s="243"/>
      <c r="AG50" s="243" t="s">
        <v>27</v>
      </c>
      <c r="AH50" s="243"/>
      <c r="AI50" s="243"/>
      <c r="AJ50" s="243"/>
      <c r="AK50" s="243"/>
      <c r="AL50" s="243"/>
      <c r="AM50" s="243"/>
      <c r="AN50" s="243"/>
      <c r="BN50" s="1" t="s">
        <v>31</v>
      </c>
    </row>
    <row r="51" spans="1:66" ht="25.5" hidden="1" customHeight="1">
      <c r="A51" s="244" t="s">
        <v>373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6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>
        <f>Q51+Y51</f>
        <v>0</v>
      </c>
      <c r="AH51" s="243"/>
      <c r="AI51" s="243"/>
      <c r="AJ51" s="243"/>
      <c r="AK51" s="243"/>
      <c r="AL51" s="243"/>
      <c r="AM51" s="243"/>
      <c r="AN51" s="243"/>
      <c r="BN51" s="1" t="s">
        <v>374</v>
      </c>
    </row>
    <row r="52" spans="1:66" ht="22.5" customHeight="1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6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>
        <f>Q52+Y52</f>
        <v>0</v>
      </c>
      <c r="AH52" s="243"/>
      <c r="AI52" s="243"/>
      <c r="AJ52" s="243"/>
      <c r="AK52" s="243"/>
      <c r="AL52" s="243"/>
      <c r="AM52" s="243"/>
      <c r="AN52" s="243"/>
    </row>
    <row r="53" spans="1:66" ht="22.5" customHeight="1"/>
    <row r="54" spans="1:66" hidden="1"/>
    <row r="55" spans="1:66" ht="15.75" customHeight="1">
      <c r="A55" s="290" t="s">
        <v>201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</row>
    <row r="56" spans="1:66" ht="9.75" customHeight="1"/>
    <row r="57" spans="1:66" ht="30" customHeight="1">
      <c r="A57" s="257" t="s">
        <v>9</v>
      </c>
      <c r="B57" s="257"/>
      <c r="C57" s="257"/>
      <c r="D57" s="257"/>
      <c r="E57" s="257"/>
      <c r="F57" s="257"/>
      <c r="G57" s="257" t="s">
        <v>21</v>
      </c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 t="s">
        <v>13</v>
      </c>
      <c r="U57" s="257"/>
      <c r="V57" s="257"/>
      <c r="W57" s="257"/>
      <c r="X57" s="257"/>
      <c r="Y57" s="257" t="s">
        <v>12</v>
      </c>
      <c r="Z57" s="257"/>
      <c r="AA57" s="257"/>
      <c r="AB57" s="257"/>
      <c r="AC57" s="257"/>
      <c r="AD57" s="257"/>
      <c r="AE57" s="257"/>
      <c r="AF57" s="257"/>
      <c r="AG57" s="257"/>
      <c r="AH57" s="257"/>
      <c r="AI57" s="257" t="s">
        <v>106</v>
      </c>
      <c r="AJ57" s="257"/>
      <c r="AK57" s="257"/>
      <c r="AL57" s="257"/>
      <c r="AM57" s="257"/>
      <c r="AN57" s="257"/>
      <c r="AO57" s="257" t="s">
        <v>107</v>
      </c>
      <c r="AP57" s="257"/>
      <c r="AQ57" s="257"/>
      <c r="AR57" s="257"/>
      <c r="AS57" s="257"/>
      <c r="AT57" s="257"/>
      <c r="AU57" s="257"/>
      <c r="AV57" s="257"/>
      <c r="AW57" s="257"/>
      <c r="AX57" s="257"/>
      <c r="AY57" s="257" t="s">
        <v>115</v>
      </c>
      <c r="AZ57" s="257"/>
      <c r="BA57" s="257"/>
      <c r="BB57" s="257"/>
      <c r="BC57" s="257"/>
      <c r="BD57" s="257"/>
      <c r="BE57" s="257"/>
      <c r="BF57" s="257"/>
      <c r="BG57" s="257"/>
      <c r="BH57" s="257"/>
    </row>
    <row r="58" spans="1:66" ht="15.75" customHeight="1">
      <c r="A58" s="257">
        <v>1</v>
      </c>
      <c r="B58" s="257"/>
      <c r="C58" s="257"/>
      <c r="D58" s="257"/>
      <c r="E58" s="257"/>
      <c r="F58" s="257"/>
      <c r="G58" s="257">
        <v>2</v>
      </c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>
        <v>3</v>
      </c>
      <c r="U58" s="257"/>
      <c r="V58" s="257"/>
      <c r="W58" s="257"/>
      <c r="X58" s="257"/>
      <c r="Y58" s="257">
        <v>4</v>
      </c>
      <c r="Z58" s="257"/>
      <c r="AA58" s="257"/>
      <c r="AB58" s="257"/>
      <c r="AC58" s="257"/>
      <c r="AD58" s="257"/>
      <c r="AE58" s="257"/>
      <c r="AF58" s="257"/>
      <c r="AG58" s="257"/>
      <c r="AH58" s="257"/>
      <c r="AI58" s="257">
        <v>5</v>
      </c>
      <c r="AJ58" s="257"/>
      <c r="AK58" s="257"/>
      <c r="AL58" s="257"/>
      <c r="AM58" s="257"/>
      <c r="AN58" s="257"/>
      <c r="AO58" s="257">
        <v>6</v>
      </c>
      <c r="AP58" s="257"/>
      <c r="AQ58" s="257"/>
      <c r="AR58" s="257"/>
      <c r="AS58" s="257"/>
      <c r="AT58" s="257"/>
      <c r="AU58" s="257"/>
      <c r="AV58" s="257"/>
      <c r="AW58" s="257"/>
      <c r="AX58" s="257"/>
      <c r="AY58" s="257">
        <v>7</v>
      </c>
      <c r="AZ58" s="257"/>
      <c r="BA58" s="257"/>
      <c r="BB58" s="257"/>
      <c r="BC58" s="257"/>
      <c r="BD58" s="257"/>
      <c r="BE58" s="257"/>
      <c r="BF58" s="257"/>
      <c r="BG58" s="257"/>
      <c r="BH58" s="257"/>
    </row>
    <row r="59" spans="1:66" s="5" customFormat="1">
      <c r="A59" s="332">
        <v>1</v>
      </c>
      <c r="B59" s="332"/>
      <c r="C59" s="332"/>
      <c r="D59" s="332"/>
      <c r="E59" s="332"/>
      <c r="F59" s="332"/>
      <c r="G59" s="416" t="s">
        <v>39</v>
      </c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8"/>
      <c r="T59" s="271" t="s">
        <v>38</v>
      </c>
      <c r="U59" s="271"/>
      <c r="V59" s="271"/>
      <c r="W59" s="271"/>
      <c r="X59" s="271"/>
      <c r="Y59" s="323" t="s">
        <v>38</v>
      </c>
      <c r="Z59" s="323"/>
      <c r="AA59" s="323"/>
      <c r="AB59" s="323"/>
      <c r="AC59" s="323"/>
      <c r="AD59" s="323"/>
      <c r="AE59" s="323"/>
      <c r="AF59" s="323"/>
      <c r="AG59" s="323"/>
      <c r="AH59" s="323"/>
      <c r="AI59" s="332"/>
      <c r="AJ59" s="332"/>
      <c r="AK59" s="332"/>
      <c r="AL59" s="332"/>
      <c r="AM59" s="332"/>
      <c r="AN59" s="332"/>
      <c r="AO59" s="323" t="s">
        <v>38</v>
      </c>
      <c r="AP59" s="323"/>
      <c r="AQ59" s="323"/>
      <c r="AR59" s="323"/>
      <c r="AS59" s="323"/>
      <c r="AT59" s="323"/>
      <c r="AU59" s="323"/>
      <c r="AV59" s="323"/>
      <c r="AW59" s="323"/>
      <c r="AX59" s="323"/>
      <c r="AY59" s="323" t="s">
        <v>38</v>
      </c>
      <c r="AZ59" s="323"/>
      <c r="BA59" s="323"/>
      <c r="BB59" s="323"/>
      <c r="BC59" s="323"/>
      <c r="BD59" s="323"/>
      <c r="BE59" s="323"/>
      <c r="BF59" s="323"/>
      <c r="BG59" s="323"/>
      <c r="BH59" s="323"/>
    </row>
    <row r="60" spans="1:66" ht="45" customHeight="1">
      <c r="A60" s="191"/>
      <c r="B60" s="191"/>
      <c r="C60" s="191"/>
      <c r="D60" s="191"/>
      <c r="E60" s="191"/>
      <c r="F60" s="191"/>
      <c r="G60" s="283" t="s">
        <v>375</v>
      </c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10"/>
      <c r="T60" s="242" t="s">
        <v>235</v>
      </c>
      <c r="U60" s="242"/>
      <c r="V60" s="242"/>
      <c r="W60" s="242"/>
      <c r="X60" s="242"/>
      <c r="Y60" s="411" t="s">
        <v>385</v>
      </c>
      <c r="Z60" s="412"/>
      <c r="AA60" s="412"/>
      <c r="AB60" s="412"/>
      <c r="AC60" s="412"/>
      <c r="AD60" s="412"/>
      <c r="AE60" s="412"/>
      <c r="AF60" s="412"/>
      <c r="AG60" s="412"/>
      <c r="AH60" s="413"/>
      <c r="AI60" s="191"/>
      <c r="AJ60" s="191"/>
      <c r="AK60" s="191"/>
      <c r="AL60" s="191"/>
      <c r="AM60" s="191"/>
      <c r="AN60" s="191"/>
      <c r="AO60" s="402">
        <f>1350000</f>
        <v>1350000</v>
      </c>
      <c r="AP60" s="403"/>
      <c r="AQ60" s="403"/>
      <c r="AR60" s="403"/>
      <c r="AS60" s="403"/>
      <c r="AT60" s="403"/>
      <c r="AU60" s="403"/>
      <c r="AV60" s="403"/>
      <c r="AW60" s="403"/>
      <c r="AX60" s="404"/>
      <c r="AY60" s="402">
        <f>AO60</f>
        <v>1350000</v>
      </c>
      <c r="AZ60" s="403"/>
      <c r="BA60" s="403"/>
      <c r="BB60" s="403"/>
      <c r="BC60" s="403"/>
      <c r="BD60" s="403"/>
      <c r="BE60" s="403"/>
      <c r="BF60" s="403"/>
      <c r="BG60" s="403"/>
      <c r="BH60" s="404"/>
    </row>
    <row r="61" spans="1:66" s="5" customFormat="1">
      <c r="A61" s="332">
        <v>2</v>
      </c>
      <c r="B61" s="332"/>
      <c r="C61" s="332"/>
      <c r="D61" s="332"/>
      <c r="E61" s="332"/>
      <c r="F61" s="332"/>
      <c r="G61" s="278" t="s">
        <v>45</v>
      </c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80"/>
      <c r="T61" s="271" t="s">
        <v>38</v>
      </c>
      <c r="U61" s="271"/>
      <c r="V61" s="271"/>
      <c r="W61" s="271"/>
      <c r="X61" s="271"/>
      <c r="Y61" s="278" t="s">
        <v>38</v>
      </c>
      <c r="Z61" s="279"/>
      <c r="AA61" s="279"/>
      <c r="AB61" s="279"/>
      <c r="AC61" s="279"/>
      <c r="AD61" s="279"/>
      <c r="AE61" s="279"/>
      <c r="AF61" s="279"/>
      <c r="AG61" s="279"/>
      <c r="AH61" s="280"/>
      <c r="AI61" s="332"/>
      <c r="AJ61" s="332"/>
      <c r="AK61" s="332"/>
      <c r="AL61" s="332"/>
      <c r="AM61" s="332"/>
      <c r="AN61" s="332"/>
      <c r="AO61" s="399"/>
      <c r="AP61" s="400"/>
      <c r="AQ61" s="400"/>
      <c r="AR61" s="400"/>
      <c r="AS61" s="400"/>
      <c r="AT61" s="400"/>
      <c r="AU61" s="400"/>
      <c r="AV61" s="400"/>
      <c r="AW61" s="400"/>
      <c r="AX61" s="401"/>
      <c r="AY61" s="399"/>
      <c r="AZ61" s="400"/>
      <c r="BA61" s="400"/>
      <c r="BB61" s="400"/>
      <c r="BC61" s="400"/>
      <c r="BD61" s="400"/>
      <c r="BE61" s="400"/>
      <c r="BF61" s="400"/>
      <c r="BG61" s="400"/>
      <c r="BH61" s="401"/>
    </row>
    <row r="62" spans="1:66" ht="30" customHeight="1">
      <c r="A62" s="191"/>
      <c r="B62" s="191"/>
      <c r="C62" s="191"/>
      <c r="D62" s="191"/>
      <c r="E62" s="191"/>
      <c r="F62" s="191"/>
      <c r="G62" s="283" t="s">
        <v>376</v>
      </c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20"/>
      <c r="T62" s="242" t="s">
        <v>187</v>
      </c>
      <c r="U62" s="242"/>
      <c r="V62" s="242"/>
      <c r="W62" s="242"/>
      <c r="X62" s="242"/>
      <c r="Y62" s="283"/>
      <c r="Z62" s="419"/>
      <c r="AA62" s="419"/>
      <c r="AB62" s="419"/>
      <c r="AC62" s="419"/>
      <c r="AD62" s="419"/>
      <c r="AE62" s="419"/>
      <c r="AF62" s="419"/>
      <c r="AG62" s="419"/>
      <c r="AH62" s="420"/>
      <c r="AI62" s="191"/>
      <c r="AJ62" s="191"/>
      <c r="AK62" s="191"/>
      <c r="AL62" s="191"/>
      <c r="AM62" s="191"/>
      <c r="AN62" s="191"/>
      <c r="AO62" s="381">
        <v>1</v>
      </c>
      <c r="AP62" s="421"/>
      <c r="AQ62" s="421"/>
      <c r="AR62" s="421"/>
      <c r="AS62" s="421"/>
      <c r="AT62" s="421"/>
      <c r="AU62" s="421"/>
      <c r="AV62" s="421"/>
      <c r="AW62" s="421"/>
      <c r="AX62" s="422"/>
      <c r="AY62" s="381">
        <f>AO62</f>
        <v>1</v>
      </c>
      <c r="AZ62" s="421"/>
      <c r="BA62" s="421"/>
      <c r="BB62" s="421"/>
      <c r="BC62" s="421"/>
      <c r="BD62" s="421"/>
      <c r="BE62" s="421"/>
      <c r="BF62" s="421"/>
      <c r="BG62" s="421"/>
      <c r="BH62" s="422"/>
    </row>
    <row r="63" spans="1:66" s="5" customFormat="1">
      <c r="A63" s="332">
        <v>3</v>
      </c>
      <c r="B63" s="332"/>
      <c r="C63" s="332"/>
      <c r="D63" s="332"/>
      <c r="E63" s="332"/>
      <c r="F63" s="332"/>
      <c r="G63" s="278" t="s">
        <v>48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80"/>
      <c r="T63" s="271" t="s">
        <v>38</v>
      </c>
      <c r="U63" s="271"/>
      <c r="V63" s="271"/>
      <c r="W63" s="271"/>
      <c r="X63" s="271"/>
      <c r="Y63" s="278" t="s">
        <v>38</v>
      </c>
      <c r="Z63" s="279"/>
      <c r="AA63" s="279"/>
      <c r="AB63" s="279"/>
      <c r="AC63" s="279"/>
      <c r="AD63" s="279"/>
      <c r="AE63" s="279"/>
      <c r="AF63" s="279"/>
      <c r="AG63" s="279"/>
      <c r="AH63" s="280"/>
      <c r="AI63" s="332"/>
      <c r="AJ63" s="332"/>
      <c r="AK63" s="332"/>
      <c r="AL63" s="332"/>
      <c r="AM63" s="332"/>
      <c r="AN63" s="332"/>
      <c r="AO63" s="399"/>
      <c r="AP63" s="400"/>
      <c r="AQ63" s="400"/>
      <c r="AR63" s="400"/>
      <c r="AS63" s="400"/>
      <c r="AT63" s="400"/>
      <c r="AU63" s="400"/>
      <c r="AV63" s="400"/>
      <c r="AW63" s="400"/>
      <c r="AX63" s="401"/>
      <c r="AY63" s="399"/>
      <c r="AZ63" s="400"/>
      <c r="BA63" s="400"/>
      <c r="BB63" s="400"/>
      <c r="BC63" s="400"/>
      <c r="BD63" s="400"/>
      <c r="BE63" s="400"/>
      <c r="BF63" s="400"/>
      <c r="BG63" s="400"/>
      <c r="BH63" s="401"/>
    </row>
    <row r="64" spans="1:66" ht="34.5" customHeight="1">
      <c r="A64" s="191"/>
      <c r="B64" s="191"/>
      <c r="C64" s="191"/>
      <c r="D64" s="191"/>
      <c r="E64" s="191"/>
      <c r="F64" s="191"/>
      <c r="G64" s="283" t="s">
        <v>377</v>
      </c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10"/>
      <c r="T64" s="242" t="s">
        <v>235</v>
      </c>
      <c r="U64" s="242"/>
      <c r="V64" s="242"/>
      <c r="W64" s="242"/>
      <c r="X64" s="242"/>
      <c r="Y64" s="283" t="s">
        <v>49</v>
      </c>
      <c r="Z64" s="419"/>
      <c r="AA64" s="419"/>
      <c r="AB64" s="419"/>
      <c r="AC64" s="419"/>
      <c r="AD64" s="419"/>
      <c r="AE64" s="419"/>
      <c r="AF64" s="419"/>
      <c r="AG64" s="419"/>
      <c r="AH64" s="420"/>
      <c r="AI64" s="191"/>
      <c r="AJ64" s="191"/>
      <c r="AK64" s="191"/>
      <c r="AL64" s="191"/>
      <c r="AM64" s="191"/>
      <c r="AN64" s="191"/>
      <c r="AO64" s="384">
        <f>AO60/AO62</f>
        <v>1350000</v>
      </c>
      <c r="AP64" s="407"/>
      <c r="AQ64" s="407"/>
      <c r="AR64" s="407"/>
      <c r="AS64" s="407"/>
      <c r="AT64" s="407"/>
      <c r="AU64" s="407"/>
      <c r="AV64" s="407"/>
      <c r="AW64" s="407"/>
      <c r="AX64" s="408"/>
      <c r="AY64" s="384">
        <f>AO64</f>
        <v>1350000</v>
      </c>
      <c r="AZ64" s="407"/>
      <c r="BA64" s="407"/>
      <c r="BB64" s="407"/>
      <c r="BC64" s="407"/>
      <c r="BD64" s="407"/>
      <c r="BE64" s="407"/>
      <c r="BF64" s="407"/>
      <c r="BG64" s="407"/>
      <c r="BH64" s="408"/>
    </row>
    <row r="65" spans="1:60" s="5" customFormat="1">
      <c r="A65" s="332">
        <v>4</v>
      </c>
      <c r="B65" s="332"/>
      <c r="C65" s="332"/>
      <c r="D65" s="332"/>
      <c r="E65" s="332"/>
      <c r="F65" s="332"/>
      <c r="G65" s="278" t="s">
        <v>50</v>
      </c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80"/>
      <c r="T65" s="271" t="s">
        <v>38</v>
      </c>
      <c r="U65" s="271"/>
      <c r="V65" s="271"/>
      <c r="W65" s="271"/>
      <c r="X65" s="271"/>
      <c r="Y65" s="278" t="s">
        <v>38</v>
      </c>
      <c r="Z65" s="279"/>
      <c r="AA65" s="279"/>
      <c r="AB65" s="279"/>
      <c r="AC65" s="279"/>
      <c r="AD65" s="279"/>
      <c r="AE65" s="279"/>
      <c r="AF65" s="279"/>
      <c r="AG65" s="279"/>
      <c r="AH65" s="280"/>
      <c r="AI65" s="332"/>
      <c r="AJ65" s="332"/>
      <c r="AK65" s="332"/>
      <c r="AL65" s="332"/>
      <c r="AM65" s="332"/>
      <c r="AN65" s="332"/>
      <c r="AO65" s="399" t="s">
        <v>38</v>
      </c>
      <c r="AP65" s="400"/>
      <c r="AQ65" s="400"/>
      <c r="AR65" s="400"/>
      <c r="AS65" s="400"/>
      <c r="AT65" s="400"/>
      <c r="AU65" s="400"/>
      <c r="AV65" s="400"/>
      <c r="AW65" s="400"/>
      <c r="AX65" s="401"/>
      <c r="AY65" s="399" t="s">
        <v>38</v>
      </c>
      <c r="AZ65" s="400"/>
      <c r="BA65" s="400"/>
      <c r="BB65" s="400"/>
      <c r="BC65" s="400"/>
      <c r="BD65" s="400"/>
      <c r="BE65" s="400"/>
      <c r="BF65" s="400"/>
      <c r="BG65" s="400"/>
      <c r="BH65" s="401"/>
    </row>
    <row r="66" spans="1:60" ht="21" customHeight="1">
      <c r="A66" s="191"/>
      <c r="B66" s="191"/>
      <c r="C66" s="191"/>
      <c r="D66" s="191"/>
      <c r="E66" s="191"/>
      <c r="F66" s="191"/>
      <c r="G66" s="244" t="s">
        <v>268</v>
      </c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6"/>
      <c r="T66" s="242" t="s">
        <v>187</v>
      </c>
      <c r="U66" s="242"/>
      <c r="V66" s="242"/>
      <c r="W66" s="242"/>
      <c r="X66" s="242"/>
      <c r="Y66" s="244" t="s">
        <v>49</v>
      </c>
      <c r="Z66" s="245"/>
      <c r="AA66" s="245"/>
      <c r="AB66" s="245"/>
      <c r="AC66" s="245"/>
      <c r="AD66" s="245"/>
      <c r="AE66" s="245"/>
      <c r="AF66" s="245"/>
      <c r="AG66" s="245"/>
      <c r="AH66" s="246"/>
      <c r="AI66" s="191"/>
      <c r="AJ66" s="191"/>
      <c r="AK66" s="191"/>
      <c r="AL66" s="191"/>
      <c r="AM66" s="191"/>
      <c r="AN66" s="191"/>
      <c r="AO66" s="348">
        <v>1.5</v>
      </c>
      <c r="AP66" s="414"/>
      <c r="AQ66" s="414"/>
      <c r="AR66" s="414"/>
      <c r="AS66" s="414"/>
      <c r="AT66" s="414"/>
      <c r="AU66" s="414"/>
      <c r="AV66" s="414"/>
      <c r="AW66" s="414"/>
      <c r="AX66" s="415"/>
      <c r="AY66" s="348">
        <f>AO66</f>
        <v>1.5</v>
      </c>
      <c r="AZ66" s="414"/>
      <c r="BA66" s="414"/>
      <c r="BB66" s="414"/>
      <c r="BC66" s="414"/>
      <c r="BD66" s="414"/>
      <c r="BE66" s="414"/>
      <c r="BF66" s="414"/>
      <c r="BG66" s="414"/>
      <c r="BH66" s="415"/>
    </row>
    <row r="67" spans="1:60" s="5" customFormat="1" ht="19.5" hidden="1" customHeight="1">
      <c r="A67" s="332"/>
      <c r="B67" s="332"/>
      <c r="C67" s="332"/>
      <c r="D67" s="332"/>
      <c r="E67" s="332"/>
      <c r="F67" s="332"/>
      <c r="G67" s="272"/>
      <c r="H67" s="273"/>
      <c r="I67" s="273"/>
      <c r="J67" s="273"/>
      <c r="K67" s="273"/>
      <c r="L67" s="274"/>
      <c r="M67" s="278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80"/>
      <c r="Z67" s="271"/>
      <c r="AA67" s="271"/>
      <c r="AB67" s="271"/>
      <c r="AC67" s="271"/>
      <c r="AD67" s="271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</row>
    <row r="68" spans="1:60" s="5" customFormat="1" hidden="1">
      <c r="A68" s="332"/>
      <c r="B68" s="332"/>
      <c r="C68" s="332"/>
      <c r="D68" s="332"/>
      <c r="E68" s="332"/>
      <c r="F68" s="332"/>
      <c r="G68" s="272"/>
      <c r="H68" s="273"/>
      <c r="I68" s="273"/>
      <c r="J68" s="273"/>
      <c r="K68" s="273"/>
      <c r="L68" s="274"/>
      <c r="M68" s="416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8"/>
      <c r="Z68" s="271"/>
      <c r="AA68" s="271"/>
      <c r="AB68" s="271"/>
      <c r="AC68" s="271"/>
      <c r="AD68" s="271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</row>
    <row r="69" spans="1:60" ht="42.75" hidden="1" customHeight="1">
      <c r="A69" s="191"/>
      <c r="B69" s="191"/>
      <c r="C69" s="191"/>
      <c r="D69" s="191"/>
      <c r="E69" s="191"/>
      <c r="F69" s="191"/>
      <c r="G69" s="283"/>
      <c r="H69" s="284"/>
      <c r="I69" s="284"/>
      <c r="J69" s="284"/>
      <c r="K69" s="284"/>
      <c r="L69" s="285"/>
      <c r="M69" s="283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10"/>
      <c r="Z69" s="242"/>
      <c r="AA69" s="242"/>
      <c r="AB69" s="242"/>
      <c r="AC69" s="242"/>
      <c r="AD69" s="242"/>
      <c r="AE69" s="283"/>
      <c r="AF69" s="284"/>
      <c r="AG69" s="284"/>
      <c r="AH69" s="284"/>
      <c r="AI69" s="284"/>
      <c r="AJ69" s="284"/>
      <c r="AK69" s="284"/>
      <c r="AL69" s="284"/>
      <c r="AM69" s="284"/>
      <c r="AN69" s="285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</row>
    <row r="70" spans="1:60" s="5" customFormat="1" hidden="1">
      <c r="A70" s="332"/>
      <c r="B70" s="332"/>
      <c r="C70" s="332"/>
      <c r="D70" s="332"/>
      <c r="E70" s="332"/>
      <c r="F70" s="332"/>
      <c r="G70" s="272"/>
      <c r="H70" s="273"/>
      <c r="I70" s="273"/>
      <c r="J70" s="273"/>
      <c r="K70" s="273"/>
      <c r="L70" s="274"/>
      <c r="M70" s="278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80"/>
      <c r="Z70" s="271"/>
      <c r="AA70" s="271"/>
      <c r="AB70" s="271"/>
      <c r="AC70" s="271"/>
      <c r="AD70" s="271"/>
      <c r="AE70" s="278"/>
      <c r="AF70" s="279"/>
      <c r="AG70" s="279"/>
      <c r="AH70" s="279"/>
      <c r="AI70" s="279"/>
      <c r="AJ70" s="279"/>
      <c r="AK70" s="279"/>
      <c r="AL70" s="279"/>
      <c r="AM70" s="279"/>
      <c r="AN70" s="28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</row>
    <row r="71" spans="1:60" ht="27" hidden="1" customHeight="1">
      <c r="A71" s="191"/>
      <c r="B71" s="191"/>
      <c r="C71" s="191"/>
      <c r="D71" s="191"/>
      <c r="E71" s="191"/>
      <c r="F71" s="191"/>
      <c r="G71" s="283"/>
      <c r="H71" s="284"/>
      <c r="I71" s="284"/>
      <c r="J71" s="284"/>
      <c r="K71" s="284"/>
      <c r="L71" s="285"/>
      <c r="M71" s="283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20"/>
      <c r="Z71" s="242"/>
      <c r="AA71" s="242"/>
      <c r="AB71" s="242"/>
      <c r="AC71" s="242"/>
      <c r="AD71" s="242"/>
      <c r="AE71" s="283"/>
      <c r="AF71" s="419"/>
      <c r="AG71" s="419"/>
      <c r="AH71" s="419"/>
      <c r="AI71" s="419"/>
      <c r="AJ71" s="419"/>
      <c r="AK71" s="419"/>
      <c r="AL71" s="419"/>
      <c r="AM71" s="419"/>
      <c r="AN71" s="420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</row>
    <row r="72" spans="1:60" s="5" customFormat="1" hidden="1">
      <c r="A72" s="332"/>
      <c r="B72" s="332"/>
      <c r="C72" s="332"/>
      <c r="D72" s="332"/>
      <c r="E72" s="332"/>
      <c r="F72" s="332"/>
      <c r="G72" s="272"/>
      <c r="H72" s="273"/>
      <c r="I72" s="273"/>
      <c r="J72" s="273"/>
      <c r="K72" s="273"/>
      <c r="L72" s="274"/>
      <c r="M72" s="278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80"/>
      <c r="Z72" s="271"/>
      <c r="AA72" s="271"/>
      <c r="AB72" s="271"/>
      <c r="AC72" s="271"/>
      <c r="AD72" s="271"/>
      <c r="AE72" s="278"/>
      <c r="AF72" s="279"/>
      <c r="AG72" s="279"/>
      <c r="AH72" s="279"/>
      <c r="AI72" s="279"/>
      <c r="AJ72" s="279"/>
      <c r="AK72" s="279"/>
      <c r="AL72" s="279"/>
      <c r="AM72" s="279"/>
      <c r="AN72" s="28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</row>
    <row r="73" spans="1:60" ht="36.75" hidden="1" customHeight="1">
      <c r="A73" s="191"/>
      <c r="B73" s="191"/>
      <c r="C73" s="191"/>
      <c r="D73" s="191"/>
      <c r="E73" s="191"/>
      <c r="F73" s="191"/>
      <c r="G73" s="283"/>
      <c r="H73" s="284"/>
      <c r="I73" s="284"/>
      <c r="J73" s="284"/>
      <c r="K73" s="284"/>
      <c r="L73" s="285"/>
      <c r="M73" s="283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10"/>
      <c r="Z73" s="242"/>
      <c r="AA73" s="242"/>
      <c r="AB73" s="242"/>
      <c r="AC73" s="242"/>
      <c r="AD73" s="242"/>
      <c r="AE73" s="283"/>
      <c r="AF73" s="419"/>
      <c r="AG73" s="419"/>
      <c r="AH73" s="419"/>
      <c r="AI73" s="419"/>
      <c r="AJ73" s="419"/>
      <c r="AK73" s="419"/>
      <c r="AL73" s="419"/>
      <c r="AM73" s="419"/>
      <c r="AN73" s="420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</row>
    <row r="74" spans="1:60" s="5" customFormat="1" hidden="1">
      <c r="A74" s="332"/>
      <c r="B74" s="332"/>
      <c r="C74" s="332"/>
      <c r="D74" s="332"/>
      <c r="E74" s="332"/>
      <c r="F74" s="332"/>
      <c r="G74" s="272"/>
      <c r="H74" s="273"/>
      <c r="I74" s="273"/>
      <c r="J74" s="273"/>
      <c r="K74" s="273"/>
      <c r="L74" s="274"/>
      <c r="M74" s="278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80"/>
      <c r="Z74" s="271"/>
      <c r="AA74" s="271"/>
      <c r="AB74" s="271"/>
      <c r="AC74" s="271"/>
      <c r="AD74" s="271"/>
      <c r="AE74" s="278"/>
      <c r="AF74" s="279"/>
      <c r="AG74" s="279"/>
      <c r="AH74" s="279"/>
      <c r="AI74" s="279"/>
      <c r="AJ74" s="279"/>
      <c r="AK74" s="279"/>
      <c r="AL74" s="279"/>
      <c r="AM74" s="279"/>
      <c r="AN74" s="28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</row>
    <row r="75" spans="1:60" ht="12.75" hidden="1" customHeight="1">
      <c r="A75" s="191"/>
      <c r="B75" s="191"/>
      <c r="C75" s="191"/>
      <c r="D75" s="191"/>
      <c r="E75" s="191"/>
      <c r="F75" s="191"/>
      <c r="G75" s="283"/>
      <c r="H75" s="284"/>
      <c r="I75" s="284"/>
      <c r="J75" s="284"/>
      <c r="K75" s="284"/>
      <c r="L75" s="285"/>
      <c r="M75" s="244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6"/>
      <c r="Z75" s="242"/>
      <c r="AA75" s="242"/>
      <c r="AB75" s="242"/>
      <c r="AC75" s="242"/>
      <c r="AD75" s="242"/>
      <c r="AE75" s="244"/>
      <c r="AF75" s="245"/>
      <c r="AG75" s="245"/>
      <c r="AH75" s="245"/>
      <c r="AI75" s="245"/>
      <c r="AJ75" s="245"/>
      <c r="AK75" s="245"/>
      <c r="AL75" s="245"/>
      <c r="AM75" s="245"/>
      <c r="AN75" s="24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</row>
    <row r="78" spans="1:60" ht="32.25" customHeight="1">
      <c r="A78" s="371" t="s">
        <v>138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114"/>
      <c r="AO78" s="292" t="s">
        <v>154</v>
      </c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1"/>
      <c r="BB78" s="321"/>
      <c r="BC78" s="321"/>
      <c r="BD78" s="321"/>
      <c r="BE78" s="321"/>
      <c r="BF78" s="321"/>
      <c r="BG78" s="321"/>
    </row>
    <row r="79" spans="1:60">
      <c r="W79" s="361" t="s">
        <v>169</v>
      </c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O79" s="361" t="s">
        <v>22</v>
      </c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</row>
    <row r="80" spans="1:60" ht="15.75" customHeight="1">
      <c r="A80" s="373" t="s">
        <v>16</v>
      </c>
      <c r="B80" s="373"/>
      <c r="C80" s="373"/>
      <c r="D80" s="373"/>
      <c r="E80" s="373"/>
      <c r="F80" s="373"/>
    </row>
    <row r="82" spans="1:59" ht="30.75" customHeight="1">
      <c r="A82" s="371" t="s">
        <v>141</v>
      </c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114"/>
      <c r="AO82" s="292" t="s">
        <v>142</v>
      </c>
      <c r="AP82" s="321"/>
      <c r="AQ82" s="321"/>
      <c r="AR82" s="321"/>
      <c r="AS82" s="321"/>
      <c r="AT82" s="321"/>
      <c r="AU82" s="321"/>
      <c r="AV82" s="321"/>
      <c r="AW82" s="321"/>
      <c r="AX82" s="321"/>
      <c r="AY82" s="321"/>
      <c r="AZ82" s="321"/>
      <c r="BA82" s="321"/>
      <c r="BB82" s="321"/>
      <c r="BC82" s="321"/>
      <c r="BD82" s="321"/>
      <c r="BE82" s="321"/>
      <c r="BF82" s="321"/>
      <c r="BG82" s="321"/>
    </row>
    <row r="83" spans="1:59">
      <c r="W83" s="361" t="s">
        <v>169</v>
      </c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O83" s="361" t="s">
        <v>22</v>
      </c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</row>
  </sheetData>
  <mergeCells count="232">
    <mergeCell ref="A71:F71"/>
    <mergeCell ref="A68:F68"/>
    <mergeCell ref="A69:F69"/>
    <mergeCell ref="M70:Y70"/>
    <mergeCell ref="G69:L69"/>
    <mergeCell ref="G70:L70"/>
    <mergeCell ref="M69:Y69"/>
    <mergeCell ref="A72:F72"/>
    <mergeCell ref="G72:L72"/>
    <mergeCell ref="A65:F65"/>
    <mergeCell ref="T65:X65"/>
    <mergeCell ref="G71:L71"/>
    <mergeCell ref="A66:F66"/>
    <mergeCell ref="A67:F67"/>
    <mergeCell ref="G67:L67"/>
    <mergeCell ref="A70:F70"/>
    <mergeCell ref="M67:Y67"/>
    <mergeCell ref="AO82:BG82"/>
    <mergeCell ref="A78:V78"/>
    <mergeCell ref="W82:AM82"/>
    <mergeCell ref="A80:F80"/>
    <mergeCell ref="A82:V82"/>
    <mergeCell ref="W79:AM79"/>
    <mergeCell ref="G75:L75"/>
    <mergeCell ref="M75:Y75"/>
    <mergeCell ref="A75:F75"/>
    <mergeCell ref="A74:F74"/>
    <mergeCell ref="M74:Y74"/>
    <mergeCell ref="A73:F73"/>
    <mergeCell ref="G74:L74"/>
    <mergeCell ref="AO83:BG83"/>
    <mergeCell ref="AO74:BC74"/>
    <mergeCell ref="AE73:AN73"/>
    <mergeCell ref="W78:AM78"/>
    <mergeCell ref="AO78:BG78"/>
    <mergeCell ref="W83:AM83"/>
    <mergeCell ref="AO79:BG79"/>
    <mergeCell ref="Z73:AD73"/>
    <mergeCell ref="M73:Y73"/>
    <mergeCell ref="Z75:AD75"/>
    <mergeCell ref="Z70:AD70"/>
    <mergeCell ref="AO73:BC73"/>
    <mergeCell ref="AE75:AN75"/>
    <mergeCell ref="Z74:AD74"/>
    <mergeCell ref="AO75:BC75"/>
    <mergeCell ref="AE71:AN71"/>
    <mergeCell ref="AE74:AN74"/>
    <mergeCell ref="Z71:AD71"/>
    <mergeCell ref="Z72:AD72"/>
    <mergeCell ref="AY59:BH59"/>
    <mergeCell ref="AY60:BH60"/>
    <mergeCell ref="G60:S60"/>
    <mergeCell ref="AO59:AX59"/>
    <mergeCell ref="AO60:AX60"/>
    <mergeCell ref="G59:S59"/>
    <mergeCell ref="T59:X59"/>
    <mergeCell ref="Y59:AH59"/>
    <mergeCell ref="AY63:BH63"/>
    <mergeCell ref="AY64:BH64"/>
    <mergeCell ref="AI65:AN65"/>
    <mergeCell ref="AY65:BH65"/>
    <mergeCell ref="Y64:AH64"/>
    <mergeCell ref="AO63:AX63"/>
    <mergeCell ref="AO64:AX64"/>
    <mergeCell ref="AO65:AX65"/>
    <mergeCell ref="AI64:AN64"/>
    <mergeCell ref="G64:S64"/>
    <mergeCell ref="Y62:AH62"/>
    <mergeCell ref="AO69:BC69"/>
    <mergeCell ref="G73:L73"/>
    <mergeCell ref="G68:L68"/>
    <mergeCell ref="G66:S66"/>
    <mergeCell ref="AO67:BC67"/>
    <mergeCell ref="AE69:AN69"/>
    <mergeCell ref="AE67:AN67"/>
    <mergeCell ref="M68:Y68"/>
    <mergeCell ref="G65:S65"/>
    <mergeCell ref="T66:X66"/>
    <mergeCell ref="AO68:BC68"/>
    <mergeCell ref="Y66:AH66"/>
    <mergeCell ref="AY66:BH66"/>
    <mergeCell ref="AO66:AX66"/>
    <mergeCell ref="Z67:AD67"/>
    <mergeCell ref="Y65:AH65"/>
    <mergeCell ref="Z68:AD68"/>
    <mergeCell ref="AO72:BC72"/>
    <mergeCell ref="AE72:AN72"/>
    <mergeCell ref="M71:Y71"/>
    <mergeCell ref="AE70:AN70"/>
    <mergeCell ref="M72:Y72"/>
    <mergeCell ref="AE68:AN68"/>
    <mergeCell ref="AO71:BC71"/>
    <mergeCell ref="Z69:AD69"/>
    <mergeCell ref="AO70:BC70"/>
    <mergeCell ref="AI66:AN66"/>
    <mergeCell ref="Y63:AH63"/>
    <mergeCell ref="AO61:AX61"/>
    <mergeCell ref="AY62:BH62"/>
    <mergeCell ref="AO62:AX62"/>
    <mergeCell ref="G63:S63"/>
    <mergeCell ref="T61:X61"/>
    <mergeCell ref="Y61:AH61"/>
    <mergeCell ref="T63:X63"/>
    <mergeCell ref="T62:X62"/>
    <mergeCell ref="A44:BI44"/>
    <mergeCell ref="AT40:BA40"/>
    <mergeCell ref="A41:C41"/>
    <mergeCell ref="A64:F64"/>
    <mergeCell ref="AY61:BH61"/>
    <mergeCell ref="T64:X64"/>
    <mergeCell ref="A60:F60"/>
    <mergeCell ref="AI61:AN61"/>
    <mergeCell ref="G62:S62"/>
    <mergeCell ref="G61:S61"/>
    <mergeCell ref="G58:S58"/>
    <mergeCell ref="A55:BI55"/>
    <mergeCell ref="A58:F58"/>
    <mergeCell ref="Y58:AH58"/>
    <mergeCell ref="AY58:BH58"/>
    <mergeCell ref="AO58:AX58"/>
    <mergeCell ref="Y57:AH57"/>
    <mergeCell ref="T58:X58"/>
    <mergeCell ref="AO57:AX57"/>
    <mergeCell ref="AI58:AN58"/>
    <mergeCell ref="A59:F59"/>
    <mergeCell ref="AI59:AN59"/>
    <mergeCell ref="A63:F63"/>
    <mergeCell ref="AI62:AN62"/>
    <mergeCell ref="A61:F61"/>
    <mergeCell ref="A62:F62"/>
    <mergeCell ref="AI60:AN60"/>
    <mergeCell ref="Y60:AH60"/>
    <mergeCell ref="T60:X60"/>
    <mergeCell ref="AI63:AN63"/>
    <mergeCell ref="Y52:AF52"/>
    <mergeCell ref="AG52:AN52"/>
    <mergeCell ref="Q51:X51"/>
    <mergeCell ref="Q50:X50"/>
    <mergeCell ref="Q52:X52"/>
    <mergeCell ref="Y50:AF50"/>
    <mergeCell ref="AG51:AN51"/>
    <mergeCell ref="AG50:AN50"/>
    <mergeCell ref="AT42:BA42"/>
    <mergeCell ref="AD42:AK42"/>
    <mergeCell ref="AG47:AN48"/>
    <mergeCell ref="Q47:X48"/>
    <mergeCell ref="D42:AC42"/>
    <mergeCell ref="Y47:AF48"/>
    <mergeCell ref="A50:P50"/>
    <mergeCell ref="AL42:AS42"/>
    <mergeCell ref="Y51:AF51"/>
    <mergeCell ref="L28:BI28"/>
    <mergeCell ref="G57:S57"/>
    <mergeCell ref="A57:F57"/>
    <mergeCell ref="T57:X57"/>
    <mergeCell ref="AG49:AN49"/>
    <mergeCell ref="Y49:AF49"/>
    <mergeCell ref="A49:P49"/>
    <mergeCell ref="Q49:X49"/>
    <mergeCell ref="A51:P51"/>
    <mergeCell ref="A28:K28"/>
    <mergeCell ref="A42:C42"/>
    <mergeCell ref="AT41:BA41"/>
    <mergeCell ref="AD41:AK41"/>
    <mergeCell ref="AL41:AS41"/>
    <mergeCell ref="Q41:AC41"/>
    <mergeCell ref="A40:C40"/>
    <mergeCell ref="D40:AC40"/>
    <mergeCell ref="AD40:AK40"/>
    <mergeCell ref="G33:AZ33"/>
    <mergeCell ref="AY57:BH57"/>
    <mergeCell ref="A38:C39"/>
    <mergeCell ref="AL38:AS39"/>
    <mergeCell ref="AL40:AS40"/>
    <mergeCell ref="AI57:AN57"/>
    <mergeCell ref="A47:P48"/>
    <mergeCell ref="D38:AC39"/>
    <mergeCell ref="AT38:BA39"/>
    <mergeCell ref="A52:P52"/>
    <mergeCell ref="A25:F25"/>
    <mergeCell ref="G32:AZ32"/>
    <mergeCell ref="AD38:AK39"/>
    <mergeCell ref="A29:BI29"/>
    <mergeCell ref="A36:BI36"/>
    <mergeCell ref="A34:F34"/>
    <mergeCell ref="A33:F33"/>
    <mergeCell ref="A32:F32"/>
    <mergeCell ref="A31:F31"/>
    <mergeCell ref="G31:AZ31"/>
    <mergeCell ref="AO5:BF5"/>
    <mergeCell ref="A11:BI11"/>
    <mergeCell ref="C12:K12"/>
    <mergeCell ref="L12:BI12"/>
    <mergeCell ref="A12:B12"/>
    <mergeCell ref="A37:AZ37"/>
    <mergeCell ref="G34:AZ34"/>
    <mergeCell ref="G25:AZ25"/>
    <mergeCell ref="A26:F26"/>
    <mergeCell ref="G26:AZ26"/>
    <mergeCell ref="U18:X18"/>
    <mergeCell ref="A24:F24"/>
    <mergeCell ref="A20:BI20"/>
    <mergeCell ref="A22:BI22"/>
    <mergeCell ref="G24:AZ24"/>
    <mergeCell ref="A18:T18"/>
    <mergeCell ref="AR18:BC18"/>
    <mergeCell ref="BG18:BI18"/>
    <mergeCell ref="AN18:AQ18"/>
    <mergeCell ref="Y18:AM18"/>
    <mergeCell ref="A19:BI19"/>
    <mergeCell ref="BD18:BF18"/>
    <mergeCell ref="BB1:BI1"/>
    <mergeCell ref="AO6:BF6"/>
    <mergeCell ref="A10:BI10"/>
    <mergeCell ref="AO7:BF7"/>
    <mergeCell ref="AO2:BI2"/>
    <mergeCell ref="AO3:BI3"/>
    <mergeCell ref="AO4:BF4"/>
    <mergeCell ref="A13:K13"/>
    <mergeCell ref="L13:BI13"/>
    <mergeCell ref="A15:K15"/>
    <mergeCell ref="L14:BI14"/>
    <mergeCell ref="A14:B14"/>
    <mergeCell ref="L15:BI15"/>
    <mergeCell ref="C14:K14"/>
    <mergeCell ref="A17:K17"/>
    <mergeCell ref="L17:AB17"/>
    <mergeCell ref="AC17:BI17"/>
    <mergeCell ref="A16:B16"/>
    <mergeCell ref="C16:K16"/>
    <mergeCell ref="M16:U16"/>
    <mergeCell ref="V16:BI16"/>
  </mergeCells>
  <phoneticPr fontId="17" type="noConversion"/>
  <conditionalFormatting sqref="G75:L75">
    <cfRule type="cellIs" dxfId="1" priority="1" stopIfTrue="1" operator="equal">
      <formula>$G74</formula>
    </cfRule>
  </conditionalFormatting>
  <conditionalFormatting sqref="G67:L74">
    <cfRule type="cellIs" dxfId="0" priority="2" stopIfTrue="1" operator="equal">
      <formula>#REF!</formula>
    </cfRule>
  </conditionalFormatting>
  <pageMargins left="0.31496062992125984" right="0.11811023622047245" top="0.39370078740157483" bottom="0.39370078740157483" header="0" footer="0"/>
  <pageSetup paperSize="9" scale="70" fitToHeight="999" orientation="landscape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91"/>
  <sheetViews>
    <sheetView view="pageBreakPreview" topLeftCell="A9" zoomScaleNormal="85" zoomScaleSheetLayoutView="85" workbookViewId="0">
      <selection activeCell="AB56" sqref="AB56:AI56"/>
    </sheetView>
  </sheetViews>
  <sheetFormatPr defaultRowHeight="12.75"/>
  <cols>
    <col min="1" max="23" width="2.85546875" style="1" customWidth="1"/>
    <col min="24" max="24" width="3.42578125" style="1" customWidth="1"/>
    <col min="25" max="42" width="2.85546875" style="1" customWidth="1"/>
    <col min="43" max="43" width="3.7109375" style="1" customWidth="1"/>
    <col min="44" max="54" width="2.85546875" style="1" customWidth="1"/>
    <col min="55" max="55" width="3.5703125" style="1" customWidth="1"/>
    <col min="56" max="64" width="2.85546875" style="1" customWidth="1"/>
    <col min="65" max="65" width="3" style="1" customWidth="1"/>
    <col min="66" max="66" width="6.42578125" style="1" customWidth="1"/>
    <col min="67" max="69" width="3" style="1" customWidth="1"/>
    <col min="70" max="70" width="11.42578125" style="1" customWidth="1"/>
    <col min="71" max="71" width="3" style="1" customWidth="1"/>
    <col min="72" max="72" width="7" style="1" customWidth="1"/>
    <col min="73" max="73" width="3" style="1" customWidth="1"/>
    <col min="74" max="74" width="4.5703125" style="1" customWidth="1"/>
    <col min="75" max="75" width="5.28515625" style="1" hidden="1" customWidth="1"/>
    <col min="76" max="16384" width="9.140625" style="1"/>
  </cols>
  <sheetData>
    <row r="1" spans="1:64" ht="58.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  <c r="BK1" s="317"/>
      <c r="BL1" s="317"/>
    </row>
    <row r="2" spans="1:64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</row>
    <row r="3" spans="1:64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4" ht="32.1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4">
      <c r="AO5" s="318" t="s">
        <v>35</v>
      </c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</row>
    <row r="6" spans="1:64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4" ht="15.95" customHeight="1">
      <c r="AO7" s="290" t="s">
        <v>379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4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</row>
    <row r="11" spans="1:64" ht="15.75" customHeight="1">
      <c r="A11" s="320" t="s">
        <v>253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  <c r="BK13" s="155"/>
      <c r="BL13" s="155"/>
    </row>
    <row r="14" spans="1:64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7" t="s">
        <v>250</v>
      </c>
      <c r="BD14" s="297"/>
      <c r="BE14" s="297"/>
      <c r="BF14" s="297"/>
      <c r="BG14" s="297"/>
      <c r="BH14" s="297"/>
      <c r="BI14" s="297"/>
      <c r="BJ14" s="145"/>
      <c r="BK14" s="145"/>
      <c r="BL14" s="145"/>
    </row>
    <row r="15" spans="1:64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  <c r="BK15" s="155"/>
      <c r="BL15" s="155"/>
    </row>
    <row r="16" spans="1:64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7" t="s">
        <v>250</v>
      </c>
      <c r="BD16" s="297"/>
      <c r="BE16" s="297"/>
      <c r="BF16" s="297"/>
      <c r="BG16" s="297"/>
      <c r="BH16" s="297"/>
      <c r="BI16" s="297"/>
      <c r="BJ16" s="145"/>
      <c r="BK16" s="145"/>
      <c r="BL16" s="145"/>
    </row>
    <row r="17" spans="1:64" ht="19.5" customHeight="1">
      <c r="A17" s="309" t="s">
        <v>211</v>
      </c>
      <c r="B17" s="309"/>
      <c r="C17" s="307" t="s">
        <v>152</v>
      </c>
      <c r="D17" s="307"/>
      <c r="E17" s="307"/>
      <c r="F17" s="307"/>
      <c r="G17" s="307"/>
      <c r="H17" s="307"/>
      <c r="I17" s="307"/>
      <c r="J17" s="307"/>
      <c r="K17" s="307"/>
      <c r="L17" s="307" t="s">
        <v>258</v>
      </c>
      <c r="M17" s="308"/>
      <c r="N17" s="308"/>
      <c r="O17" s="308"/>
      <c r="P17" s="308"/>
      <c r="Q17" s="308"/>
      <c r="R17" s="308"/>
      <c r="S17" s="315" t="s">
        <v>59</v>
      </c>
      <c r="T17" s="262"/>
      <c r="U17" s="262"/>
      <c r="V17" s="262"/>
      <c r="W17" s="262"/>
      <c r="X17" s="262"/>
      <c r="Y17" s="262"/>
      <c r="Z17" s="171"/>
      <c r="AA17" s="311" t="s">
        <v>58</v>
      </c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3">
        <v>17201100000</v>
      </c>
      <c r="BD17" s="313"/>
      <c r="BE17" s="313"/>
      <c r="BF17" s="313"/>
      <c r="BG17" s="313"/>
      <c r="BH17" s="313"/>
      <c r="BI17" s="313"/>
      <c r="BJ17" s="155"/>
      <c r="BK17" s="155"/>
      <c r="BL17" s="155"/>
    </row>
    <row r="18" spans="1:64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7" t="s">
        <v>255</v>
      </c>
      <c r="BD18" s="297"/>
      <c r="BE18" s="297"/>
      <c r="BF18" s="297"/>
      <c r="BG18" s="297"/>
      <c r="BH18" s="297"/>
      <c r="BI18" s="297"/>
      <c r="BJ18" s="145"/>
      <c r="BK18" s="145"/>
      <c r="BL18" s="145"/>
    </row>
    <row r="19" spans="1:64" ht="24.95" customHeight="1">
      <c r="A19" s="302" t="s">
        <v>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0">
        <f>SUM(AN19,BD19)</f>
        <v>111482806.45</v>
      </c>
      <c r="V19" s="300"/>
      <c r="W19" s="300"/>
      <c r="X19" s="300"/>
      <c r="Y19" s="301" t="s">
        <v>229</v>
      </c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0">
        <f>86352950+21000+28206.45+2100000+433000+958000-330600+191250+186000+166900+976000+322000+4065000+695000+40137.41</f>
        <v>96204843.859999999</v>
      </c>
      <c r="AO19" s="300"/>
      <c r="AP19" s="300"/>
      <c r="AQ19" s="300"/>
      <c r="AR19" s="301" t="s">
        <v>230</v>
      </c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294">
        <f>2289500+920000+8000000+4455000+14600-361000-40137.41</f>
        <v>15277962.59</v>
      </c>
      <c r="BE19" s="294"/>
      <c r="BF19" s="294"/>
      <c r="BG19" s="294"/>
      <c r="BH19" s="290" t="s">
        <v>231</v>
      </c>
      <c r="BI19" s="290"/>
      <c r="BJ19" s="290"/>
      <c r="BK19" s="290"/>
      <c r="BL19" s="290"/>
    </row>
    <row r="20" spans="1:64" ht="15.75" customHeight="1">
      <c r="A20" s="296" t="s">
        <v>192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</row>
    <row r="21" spans="1:64" ht="68.25" customHeight="1">
      <c r="A21" s="292" t="s">
        <v>380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</row>
    <row r="22" spans="1:64" ht="15.75" customHeight="1">
      <c r="A22" s="290" t="s">
        <v>195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</row>
    <row r="24" spans="1:64" ht="27.95" customHeight="1">
      <c r="A24" s="303" t="s">
        <v>9</v>
      </c>
      <c r="B24" s="303"/>
      <c r="C24" s="303"/>
      <c r="D24" s="303"/>
      <c r="E24" s="303"/>
      <c r="F24" s="303"/>
      <c r="G24" s="303" t="s">
        <v>196</v>
      </c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</row>
    <row r="25" spans="1:64" s="113" customFormat="1" ht="15.75" customHeight="1">
      <c r="A25" s="255">
        <v>1</v>
      </c>
      <c r="B25" s="255"/>
      <c r="C25" s="255"/>
      <c r="D25" s="255"/>
      <c r="E25" s="255"/>
      <c r="F25" s="255"/>
      <c r="G25" s="255">
        <v>2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64" ht="10.5" hidden="1" customHeight="1">
      <c r="A26" s="191" t="s">
        <v>23</v>
      </c>
      <c r="B26" s="191"/>
      <c r="C26" s="191"/>
      <c r="D26" s="191"/>
      <c r="E26" s="191"/>
      <c r="F26" s="191"/>
      <c r="G26" s="256" t="s">
        <v>24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</row>
    <row r="27" spans="1:64">
      <c r="A27" s="191">
        <v>1</v>
      </c>
      <c r="B27" s="191"/>
      <c r="C27" s="191"/>
      <c r="D27" s="191"/>
      <c r="E27" s="191"/>
      <c r="F27" s="191"/>
      <c r="G27" s="254" t="s">
        <v>237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</row>
    <row r="28" spans="1:64">
      <c r="A28" s="191"/>
      <c r="B28" s="191"/>
      <c r="C28" s="191"/>
      <c r="D28" s="191"/>
      <c r="E28" s="191"/>
      <c r="F28" s="191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64" ht="21" customHeight="1">
      <c r="A29" s="290" t="s">
        <v>203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304" t="s">
        <v>55</v>
      </c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</row>
    <row r="30" spans="1:64" ht="15.75" customHeight="1">
      <c r="A30" s="290" t="s">
        <v>198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</row>
    <row r="32" spans="1:64" ht="27.95" customHeight="1">
      <c r="A32" s="303" t="s">
        <v>9</v>
      </c>
      <c r="B32" s="303"/>
      <c r="C32" s="303"/>
      <c r="D32" s="303"/>
      <c r="E32" s="303"/>
      <c r="F32" s="303"/>
      <c r="G32" s="303" t="s">
        <v>148</v>
      </c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</row>
    <row r="33" spans="1:76" s="113" customFormat="1" ht="15.75" customHeight="1">
      <c r="A33" s="255">
        <v>1</v>
      </c>
      <c r="B33" s="255"/>
      <c r="C33" s="255"/>
      <c r="D33" s="255"/>
      <c r="E33" s="255"/>
      <c r="F33" s="255"/>
      <c r="G33" s="255">
        <v>2</v>
      </c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</row>
    <row r="34" spans="1:76" ht="10.5" hidden="1" customHeight="1">
      <c r="A34" s="191" t="s">
        <v>23</v>
      </c>
      <c r="B34" s="191"/>
      <c r="C34" s="191"/>
      <c r="D34" s="191"/>
      <c r="E34" s="191"/>
      <c r="F34" s="191"/>
      <c r="G34" s="256" t="s">
        <v>24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</row>
    <row r="35" spans="1:76">
      <c r="A35" s="191">
        <v>1</v>
      </c>
      <c r="B35" s="191"/>
      <c r="C35" s="191"/>
      <c r="D35" s="191"/>
      <c r="E35" s="191"/>
      <c r="F35" s="191"/>
      <c r="G35" s="254" t="s">
        <v>204</v>
      </c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</row>
    <row r="36" spans="1:76">
      <c r="A36" s="191">
        <v>2</v>
      </c>
      <c r="B36" s="191"/>
      <c r="C36" s="191"/>
      <c r="D36" s="191"/>
      <c r="E36" s="191"/>
      <c r="F36" s="191"/>
      <c r="G36" s="254" t="s">
        <v>205</v>
      </c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</row>
    <row r="37" spans="1:7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6" ht="45" customHeight="1">
      <c r="A38" s="314" t="s">
        <v>259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</row>
    <row r="39" spans="1:76" ht="15" customHeight="1">
      <c r="A39" s="275" t="s">
        <v>228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76" ht="15.95" customHeight="1">
      <c r="A40" s="257" t="s">
        <v>9</v>
      </c>
      <c r="B40" s="257"/>
      <c r="C40" s="257"/>
      <c r="D40" s="258" t="s">
        <v>191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60"/>
      <c r="AD40" s="257" t="s">
        <v>11</v>
      </c>
      <c r="AE40" s="257"/>
      <c r="AF40" s="257"/>
      <c r="AG40" s="257"/>
      <c r="AH40" s="257"/>
      <c r="AI40" s="257"/>
      <c r="AJ40" s="257"/>
      <c r="AK40" s="257"/>
      <c r="AL40" s="257" t="s">
        <v>10</v>
      </c>
      <c r="AM40" s="257"/>
      <c r="AN40" s="257"/>
      <c r="AO40" s="257"/>
      <c r="AP40" s="257"/>
      <c r="AQ40" s="257"/>
      <c r="AR40" s="257"/>
      <c r="AS40" s="257"/>
      <c r="AT40" s="257" t="s">
        <v>240</v>
      </c>
      <c r="AU40" s="257"/>
      <c r="AV40" s="257"/>
      <c r="AW40" s="257"/>
      <c r="AX40" s="257"/>
      <c r="AY40" s="257"/>
      <c r="AZ40" s="257"/>
      <c r="BA40" s="257"/>
    </row>
    <row r="41" spans="1:76" ht="6" customHeight="1">
      <c r="A41" s="257"/>
      <c r="B41" s="257"/>
      <c r="C41" s="257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3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</row>
    <row r="42" spans="1:76" s="113" customFormat="1" ht="15.95" customHeight="1">
      <c r="A42" s="255">
        <v>1</v>
      </c>
      <c r="B42" s="255"/>
      <c r="C42" s="255"/>
      <c r="D42" s="264">
        <v>2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8"/>
      <c r="AD42" s="255">
        <v>3</v>
      </c>
      <c r="AE42" s="255"/>
      <c r="AF42" s="255"/>
      <c r="AG42" s="255"/>
      <c r="AH42" s="255"/>
      <c r="AI42" s="255"/>
      <c r="AJ42" s="255"/>
      <c r="AK42" s="255"/>
      <c r="AL42" s="255">
        <v>4</v>
      </c>
      <c r="AM42" s="255"/>
      <c r="AN42" s="255"/>
      <c r="AO42" s="255"/>
      <c r="AP42" s="255"/>
      <c r="AQ42" s="255"/>
      <c r="AR42" s="255"/>
      <c r="AS42" s="255"/>
      <c r="AT42" s="255">
        <v>5</v>
      </c>
      <c r="AU42" s="255"/>
      <c r="AV42" s="255"/>
      <c r="AW42" s="255"/>
      <c r="AX42" s="255"/>
      <c r="AY42" s="255"/>
      <c r="AZ42" s="255"/>
      <c r="BA42" s="255"/>
    </row>
    <row r="43" spans="1:76" s="5" customFormat="1" ht="6.75" hidden="1" customHeight="1">
      <c r="A43" s="191" t="s">
        <v>23</v>
      </c>
      <c r="B43" s="191"/>
      <c r="C43" s="19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256" t="s">
        <v>24</v>
      </c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43" t="s">
        <v>25</v>
      </c>
      <c r="AE43" s="243"/>
      <c r="AF43" s="243"/>
      <c r="AG43" s="243"/>
      <c r="AH43" s="243"/>
      <c r="AI43" s="243"/>
      <c r="AJ43" s="243"/>
      <c r="AK43" s="243"/>
      <c r="AL43" s="243" t="s">
        <v>26</v>
      </c>
      <c r="AM43" s="243"/>
      <c r="AN43" s="243"/>
      <c r="AO43" s="243"/>
      <c r="AP43" s="243"/>
      <c r="AQ43" s="243"/>
      <c r="AR43" s="243"/>
      <c r="AS43" s="243"/>
      <c r="AT43" s="253" t="s">
        <v>27</v>
      </c>
      <c r="AU43" s="243"/>
      <c r="AV43" s="243"/>
      <c r="AW43" s="243"/>
      <c r="AX43" s="243"/>
      <c r="AY43" s="243"/>
      <c r="AZ43" s="243"/>
      <c r="BA43" s="243"/>
      <c r="BX43" s="5" t="s">
        <v>29</v>
      </c>
    </row>
    <row r="44" spans="1:76" s="5" customFormat="1" ht="25.5" customHeight="1">
      <c r="A44" s="191">
        <v>1</v>
      </c>
      <c r="B44" s="191"/>
      <c r="C44" s="191"/>
      <c r="D44" s="265" t="s">
        <v>208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7"/>
      <c r="AD44" s="268">
        <f>AN19</f>
        <v>96204843.859999999</v>
      </c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>
        <f>SUM(AD44:AS44)</f>
        <v>96204843.859999999</v>
      </c>
      <c r="AU44" s="268"/>
      <c r="AV44" s="268"/>
      <c r="AW44" s="268"/>
      <c r="AX44" s="268"/>
      <c r="AY44" s="268"/>
      <c r="AZ44" s="268"/>
      <c r="BA44" s="268"/>
      <c r="BP44" s="1"/>
    </row>
    <row r="45" spans="1:76" ht="24.75" customHeight="1">
      <c r="A45" s="191">
        <v>2</v>
      </c>
      <c r="B45" s="191"/>
      <c r="C45" s="191"/>
      <c r="D45" s="265" t="s">
        <v>206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7"/>
      <c r="AD45" s="268"/>
      <c r="AE45" s="268"/>
      <c r="AF45" s="268"/>
      <c r="AG45" s="268"/>
      <c r="AH45" s="268"/>
      <c r="AI45" s="268"/>
      <c r="AJ45" s="268"/>
      <c r="AK45" s="268"/>
      <c r="AL45" s="268">
        <f>BD19</f>
        <v>15277962.59</v>
      </c>
      <c r="AM45" s="268"/>
      <c r="AN45" s="268"/>
      <c r="AO45" s="268"/>
      <c r="AP45" s="268"/>
      <c r="AQ45" s="268"/>
      <c r="AR45" s="268"/>
      <c r="AS45" s="268"/>
      <c r="AT45" s="268">
        <f>SUM(AD45:AS45)</f>
        <v>15277962.59</v>
      </c>
      <c r="AU45" s="268"/>
      <c r="AV45" s="268"/>
      <c r="AW45" s="268"/>
      <c r="AX45" s="268"/>
      <c r="AY45" s="268"/>
      <c r="AZ45" s="268"/>
      <c r="BA45" s="268"/>
    </row>
    <row r="46" spans="1:76" ht="25.5" hidden="1" customHeight="1">
      <c r="A46" s="191">
        <v>3</v>
      </c>
      <c r="B46" s="191"/>
      <c r="C46" s="191"/>
      <c r="D46" s="265" t="s">
        <v>224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>
        <f>SUM(AD46:AS46)</f>
        <v>0</v>
      </c>
      <c r="AU46" s="268"/>
      <c r="AV46" s="268"/>
      <c r="AW46" s="268"/>
      <c r="AX46" s="268"/>
      <c r="AY46" s="268"/>
      <c r="AZ46" s="268"/>
      <c r="BA46" s="268"/>
    </row>
    <row r="47" spans="1:76" s="5" customFormat="1" ht="21.75" hidden="1" customHeight="1">
      <c r="A47" s="191">
        <v>4</v>
      </c>
      <c r="B47" s="191"/>
      <c r="C47" s="191"/>
      <c r="D47" s="329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1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>
        <f>SUM(AD47:AS47)</f>
        <v>0</v>
      </c>
      <c r="AU47" s="268"/>
      <c r="AV47" s="268"/>
      <c r="AW47" s="268"/>
      <c r="AX47" s="268"/>
      <c r="AY47" s="268"/>
      <c r="AZ47" s="268"/>
      <c r="BA47" s="268"/>
      <c r="BP47" s="1" t="s">
        <v>188</v>
      </c>
      <c r="BX47" s="5" t="s">
        <v>30</v>
      </c>
    </row>
    <row r="48" spans="1:76" s="5" customFormat="1" ht="12.75" customHeight="1">
      <c r="A48" s="332"/>
      <c r="B48" s="332"/>
      <c r="C48" s="332"/>
      <c r="D48" s="278" t="s">
        <v>333</v>
      </c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8"/>
      <c r="AD48" s="324">
        <f>SUM(AD44:AK47)</f>
        <v>96204843.859999999</v>
      </c>
      <c r="AE48" s="325"/>
      <c r="AF48" s="325"/>
      <c r="AG48" s="325"/>
      <c r="AH48" s="325"/>
      <c r="AI48" s="325"/>
      <c r="AJ48" s="325"/>
      <c r="AK48" s="326"/>
      <c r="AL48" s="324">
        <f>SUM(AL44:AS47)</f>
        <v>15277962.59</v>
      </c>
      <c r="AM48" s="325"/>
      <c r="AN48" s="325"/>
      <c r="AO48" s="325"/>
      <c r="AP48" s="325"/>
      <c r="AQ48" s="325"/>
      <c r="AR48" s="325"/>
      <c r="AS48" s="326"/>
      <c r="AT48" s="324">
        <f>SUM(AT44:BA47)</f>
        <v>111482806.45</v>
      </c>
      <c r="AU48" s="325"/>
      <c r="AV48" s="325"/>
      <c r="AW48" s="325"/>
      <c r="AX48" s="325"/>
      <c r="AY48" s="325"/>
      <c r="AZ48" s="325"/>
      <c r="BA48" s="326"/>
    </row>
    <row r="49" spans="1:84" ht="15.75" customHeight="1">
      <c r="A49" s="296" t="s">
        <v>200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6"/>
      <c r="BL49" s="296"/>
    </row>
    <row r="50" spans="1:84" ht="15" customHeight="1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20" t="s">
        <v>228</v>
      </c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84" ht="15.95" customHeight="1">
      <c r="A51" s="322" t="s">
        <v>100</v>
      </c>
      <c r="B51" s="322"/>
      <c r="C51" s="322"/>
      <c r="D51" s="191" t="s">
        <v>316</v>
      </c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257" t="s">
        <v>11</v>
      </c>
      <c r="U51" s="257"/>
      <c r="V51" s="257"/>
      <c r="W51" s="257"/>
      <c r="X51" s="257"/>
      <c r="Y51" s="257"/>
      <c r="Z51" s="257"/>
      <c r="AA51" s="257"/>
      <c r="AB51" s="257" t="s">
        <v>10</v>
      </c>
      <c r="AC51" s="257"/>
      <c r="AD51" s="257"/>
      <c r="AE51" s="257"/>
      <c r="AF51" s="257"/>
      <c r="AG51" s="257"/>
      <c r="AH51" s="257"/>
      <c r="AI51" s="257"/>
      <c r="AJ51" s="257" t="s">
        <v>240</v>
      </c>
      <c r="AK51" s="257"/>
      <c r="AL51" s="257"/>
      <c r="AM51" s="257"/>
      <c r="AN51" s="257"/>
      <c r="AO51" s="257"/>
      <c r="AP51" s="257"/>
      <c r="AQ51" s="257"/>
    </row>
    <row r="52" spans="1:84" ht="29.1" customHeight="1">
      <c r="A52" s="322"/>
      <c r="B52" s="322"/>
      <c r="C52" s="322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</row>
    <row r="53" spans="1:84" s="113" customFormat="1" ht="13.5" customHeight="1">
      <c r="A53" s="286">
        <v>1</v>
      </c>
      <c r="B53" s="286"/>
      <c r="C53" s="286"/>
      <c r="D53" s="255">
        <v>2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3</v>
      </c>
      <c r="U53" s="255"/>
      <c r="V53" s="255"/>
      <c r="W53" s="255"/>
      <c r="X53" s="255"/>
      <c r="Y53" s="255"/>
      <c r="Z53" s="255"/>
      <c r="AA53" s="255"/>
      <c r="AB53" s="255">
        <v>4</v>
      </c>
      <c r="AC53" s="255"/>
      <c r="AD53" s="255"/>
      <c r="AE53" s="255"/>
      <c r="AF53" s="255"/>
      <c r="AG53" s="255"/>
      <c r="AH53" s="255"/>
      <c r="AI53" s="255"/>
      <c r="AJ53" s="255">
        <v>5</v>
      </c>
      <c r="AK53" s="255"/>
      <c r="AL53" s="255"/>
      <c r="AM53" s="255"/>
      <c r="AN53" s="255"/>
      <c r="AO53" s="255"/>
      <c r="AP53" s="255"/>
      <c r="AQ53" s="255"/>
    </row>
    <row r="54" spans="1:84" ht="54.75" customHeight="1">
      <c r="A54" s="287">
        <v>1</v>
      </c>
      <c r="B54" s="288"/>
      <c r="C54" s="289"/>
      <c r="D54" s="244" t="s">
        <v>153</v>
      </c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6"/>
      <c r="T54" s="268">
        <v>1000000</v>
      </c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>
        <f>T54+AB54</f>
        <v>1000000</v>
      </c>
      <c r="AK54" s="268"/>
      <c r="AL54" s="268"/>
      <c r="AM54" s="268"/>
      <c r="AN54" s="268"/>
      <c r="AO54" s="268"/>
      <c r="AP54" s="268"/>
      <c r="AQ54" s="268"/>
    </row>
    <row r="55" spans="1:84" ht="18.75" customHeight="1">
      <c r="A55" s="287">
        <v>2</v>
      </c>
      <c r="B55" s="288"/>
      <c r="C55" s="289"/>
      <c r="D55" s="244" t="s">
        <v>190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6"/>
      <c r="T55" s="268">
        <f>49568510+21000+2100000+433000+186000+166900+976000+322000+695000+4065000</f>
        <v>58533410</v>
      </c>
      <c r="U55" s="268"/>
      <c r="V55" s="268"/>
      <c r="W55" s="268"/>
      <c r="X55" s="268"/>
      <c r="Y55" s="268"/>
      <c r="Z55" s="268"/>
      <c r="AA55" s="268"/>
      <c r="AB55" s="268">
        <f>1340500+920000+8000000+4455000+14600-361000</f>
        <v>14369100</v>
      </c>
      <c r="AC55" s="268"/>
      <c r="AD55" s="268"/>
      <c r="AE55" s="268"/>
      <c r="AF55" s="268"/>
      <c r="AG55" s="268"/>
      <c r="AH55" s="268"/>
      <c r="AI55" s="268"/>
      <c r="AJ55" s="268">
        <f>T55+AB55</f>
        <v>72902510</v>
      </c>
      <c r="AK55" s="268"/>
      <c r="AL55" s="268"/>
      <c r="AM55" s="268"/>
      <c r="AN55" s="268"/>
      <c r="AO55" s="268"/>
      <c r="AP55" s="268"/>
      <c r="AQ55" s="268"/>
    </row>
    <row r="56" spans="1:84" ht="28.5" customHeight="1">
      <c r="A56" s="287">
        <v>3</v>
      </c>
      <c r="B56" s="288"/>
      <c r="C56" s="289"/>
      <c r="D56" s="244" t="s">
        <v>317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6"/>
      <c r="T56" s="268">
        <f>51000+40137.41</f>
        <v>91137.41</v>
      </c>
      <c r="U56" s="268"/>
      <c r="V56" s="268"/>
      <c r="W56" s="268"/>
      <c r="X56" s="268"/>
      <c r="Y56" s="268"/>
      <c r="Z56" s="268"/>
      <c r="AA56" s="268"/>
      <c r="AB56" s="268">
        <f>949000-40137.41</f>
        <v>908862.59</v>
      </c>
      <c r="AC56" s="268"/>
      <c r="AD56" s="268"/>
      <c r="AE56" s="268"/>
      <c r="AF56" s="268"/>
      <c r="AG56" s="268"/>
      <c r="AH56" s="268"/>
      <c r="AI56" s="268"/>
      <c r="AJ56" s="268">
        <f>T56+AB56</f>
        <v>1000000</v>
      </c>
      <c r="AK56" s="268"/>
      <c r="AL56" s="268"/>
      <c r="AM56" s="268"/>
      <c r="AN56" s="268"/>
      <c r="AO56" s="268"/>
      <c r="AP56" s="268"/>
      <c r="AQ56" s="268"/>
    </row>
    <row r="57" spans="1:84" s="5" customFormat="1" ht="12.75" customHeight="1">
      <c r="A57" s="322"/>
      <c r="B57" s="322"/>
      <c r="C57" s="322"/>
      <c r="D57" s="278" t="s">
        <v>333</v>
      </c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80"/>
      <c r="T57" s="277">
        <f>SUM(T54:AA56)</f>
        <v>59624547.409999996</v>
      </c>
      <c r="U57" s="277"/>
      <c r="V57" s="277"/>
      <c r="W57" s="277"/>
      <c r="X57" s="277"/>
      <c r="Y57" s="277"/>
      <c r="Z57" s="277"/>
      <c r="AA57" s="277"/>
      <c r="AB57" s="277">
        <f>SUM(AB54:AI56)</f>
        <v>15277962.59</v>
      </c>
      <c r="AC57" s="277"/>
      <c r="AD57" s="277"/>
      <c r="AE57" s="277"/>
      <c r="AF57" s="277"/>
      <c r="AG57" s="277"/>
      <c r="AH57" s="277"/>
      <c r="AI57" s="277"/>
      <c r="AJ57" s="277">
        <f>SUM(AJ54:AQ56)</f>
        <v>74902510</v>
      </c>
      <c r="AK57" s="277"/>
      <c r="AL57" s="277"/>
      <c r="AM57" s="277"/>
      <c r="AN57" s="277"/>
      <c r="AO57" s="277"/>
      <c r="AP57" s="277"/>
      <c r="AQ57" s="277"/>
    </row>
    <row r="58" spans="1:84" s="5" customFormat="1" ht="12.75" customHeight="1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</row>
    <row r="59" spans="1:84" ht="15.75" customHeight="1">
      <c r="A59" s="290" t="s">
        <v>215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</row>
    <row r="60" spans="1:84" ht="3.75" customHeight="1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</row>
    <row r="61" spans="1:84" ht="9.75" customHeight="1"/>
    <row r="62" spans="1:84" ht="21.75" customHeight="1">
      <c r="A62" s="124" t="s">
        <v>100</v>
      </c>
      <c r="B62" s="257" t="s">
        <v>118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191" t="s">
        <v>13</v>
      </c>
      <c r="P62" s="191"/>
      <c r="Q62" s="191"/>
      <c r="R62" s="191"/>
      <c r="S62" s="191"/>
      <c r="T62" s="257" t="s">
        <v>12</v>
      </c>
      <c r="U62" s="257"/>
      <c r="V62" s="257"/>
      <c r="W62" s="257"/>
      <c r="X62" s="257"/>
      <c r="Y62" s="257"/>
      <c r="Z62" s="257"/>
      <c r="AA62" s="257"/>
      <c r="AB62" s="257"/>
      <c r="AC62" s="257"/>
      <c r="AD62" s="257" t="s">
        <v>106</v>
      </c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76" t="s">
        <v>107</v>
      </c>
      <c r="AT62" s="276"/>
      <c r="AU62" s="276"/>
      <c r="AV62" s="276"/>
      <c r="AW62" s="276"/>
      <c r="AX62" s="257" t="s">
        <v>115</v>
      </c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</row>
    <row r="63" spans="1:84" s="113" customFormat="1" ht="12" customHeight="1">
      <c r="A63" s="125">
        <v>1</v>
      </c>
      <c r="B63" s="255">
        <v>2</v>
      </c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>
        <v>3</v>
      </c>
      <c r="P63" s="255"/>
      <c r="Q63" s="255"/>
      <c r="R63" s="255"/>
      <c r="S63" s="255"/>
      <c r="T63" s="255">
        <v>4</v>
      </c>
      <c r="U63" s="255"/>
      <c r="V63" s="255"/>
      <c r="W63" s="255"/>
      <c r="X63" s="255"/>
      <c r="Y63" s="255"/>
      <c r="Z63" s="255"/>
      <c r="AA63" s="255"/>
      <c r="AB63" s="255"/>
      <c r="AC63" s="255"/>
      <c r="AD63" s="255">
        <v>5</v>
      </c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>
        <v>6</v>
      </c>
      <c r="AT63" s="255"/>
      <c r="AU63" s="255"/>
      <c r="AV63" s="255"/>
      <c r="AW63" s="255"/>
      <c r="AX63" s="255">
        <v>7</v>
      </c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</row>
    <row r="64" spans="1:84" ht="13.5" hidden="1" customHeight="1">
      <c r="A64" s="103"/>
      <c r="B64" s="256" t="s">
        <v>24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191" t="s">
        <v>33</v>
      </c>
      <c r="P64" s="191"/>
      <c r="Q64" s="191"/>
      <c r="R64" s="191"/>
      <c r="S64" s="191"/>
      <c r="T64" s="256" t="s">
        <v>34</v>
      </c>
      <c r="U64" s="256"/>
      <c r="V64" s="256"/>
      <c r="W64" s="256"/>
      <c r="X64" s="256"/>
      <c r="Y64" s="256"/>
      <c r="Z64" s="256"/>
      <c r="AA64" s="256"/>
      <c r="AB64" s="256"/>
      <c r="AC64" s="256"/>
      <c r="AD64" s="243" t="s">
        <v>37</v>
      </c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191" t="s">
        <v>33</v>
      </c>
      <c r="AT64" s="191"/>
      <c r="AU64" s="191"/>
      <c r="AV64" s="191"/>
      <c r="AW64" s="191"/>
      <c r="AX64" s="243" t="s">
        <v>37</v>
      </c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CF64" s="1" t="s">
        <v>32</v>
      </c>
    </row>
    <row r="65" spans="1:81" s="5" customFormat="1">
      <c r="A65" s="126">
        <v>1</v>
      </c>
      <c r="B65" s="278" t="s">
        <v>39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80"/>
      <c r="O65" s="271" t="s">
        <v>38</v>
      </c>
      <c r="P65" s="271"/>
      <c r="Q65" s="271"/>
      <c r="R65" s="271"/>
      <c r="S65" s="271"/>
      <c r="T65" s="323" t="s">
        <v>38</v>
      </c>
      <c r="U65" s="323"/>
      <c r="V65" s="323"/>
      <c r="W65" s="323"/>
      <c r="X65" s="323"/>
      <c r="Y65" s="323"/>
      <c r="Z65" s="323"/>
      <c r="AA65" s="323"/>
      <c r="AB65" s="323"/>
      <c r="AC65" s="323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1" t="s">
        <v>38</v>
      </c>
      <c r="AT65" s="271"/>
      <c r="AU65" s="271"/>
      <c r="AV65" s="271"/>
      <c r="AW65" s="271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</row>
    <row r="66" spans="1:81" ht="15.75" customHeight="1">
      <c r="A66" s="103"/>
      <c r="B66" s="244" t="s">
        <v>42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6"/>
      <c r="O66" s="242" t="s">
        <v>41</v>
      </c>
      <c r="P66" s="242"/>
      <c r="Q66" s="242"/>
      <c r="R66" s="242"/>
      <c r="S66" s="242"/>
      <c r="T66" s="265" t="s">
        <v>260</v>
      </c>
      <c r="U66" s="281"/>
      <c r="V66" s="281"/>
      <c r="W66" s="281"/>
      <c r="X66" s="281"/>
      <c r="Y66" s="281"/>
      <c r="Z66" s="281"/>
      <c r="AA66" s="281"/>
      <c r="AB66" s="281"/>
      <c r="AC66" s="282"/>
      <c r="AD66" s="243">
        <v>3</v>
      </c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2" t="s">
        <v>193</v>
      </c>
      <c r="AT66" s="242"/>
      <c r="AU66" s="242"/>
      <c r="AV66" s="242"/>
      <c r="AW66" s="242"/>
      <c r="AX66" s="243">
        <f>SUM(AD66:AW66)</f>
        <v>3</v>
      </c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</row>
    <row r="67" spans="1:81" ht="12.75" customHeight="1">
      <c r="A67" s="103"/>
      <c r="B67" s="244" t="s">
        <v>40</v>
      </c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6"/>
      <c r="O67" s="242" t="s">
        <v>41</v>
      </c>
      <c r="P67" s="242"/>
      <c r="Q67" s="242"/>
      <c r="R67" s="242"/>
      <c r="S67" s="242"/>
      <c r="T67" s="283" t="s">
        <v>260</v>
      </c>
      <c r="U67" s="284"/>
      <c r="V67" s="284"/>
      <c r="W67" s="284"/>
      <c r="X67" s="284"/>
      <c r="Y67" s="284"/>
      <c r="Z67" s="284"/>
      <c r="AA67" s="284"/>
      <c r="AB67" s="284"/>
      <c r="AC67" s="285"/>
      <c r="AD67" s="269">
        <v>2422</v>
      </c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42" t="s">
        <v>193</v>
      </c>
      <c r="AT67" s="242"/>
      <c r="AU67" s="242"/>
      <c r="AV67" s="242"/>
      <c r="AW67" s="242"/>
      <c r="AX67" s="243">
        <f t="shared" ref="AX67:AX82" si="0">SUM(AD67:AW67)</f>
        <v>2422</v>
      </c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W67" s="117"/>
      <c r="CA67" s="115"/>
      <c r="CC67" s="116" t="e">
        <f>AD68+#REF!</f>
        <v>#REF!</v>
      </c>
    </row>
    <row r="68" spans="1:81" ht="12.75" customHeight="1">
      <c r="A68" s="103"/>
      <c r="B68" s="247" t="s">
        <v>44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9"/>
      <c r="O68" s="242" t="s">
        <v>41</v>
      </c>
      <c r="P68" s="242"/>
      <c r="Q68" s="242"/>
      <c r="R68" s="242"/>
      <c r="S68" s="242"/>
      <c r="T68" s="244" t="s">
        <v>260</v>
      </c>
      <c r="U68" s="245"/>
      <c r="V68" s="245"/>
      <c r="W68" s="245"/>
      <c r="X68" s="245"/>
      <c r="Y68" s="245"/>
      <c r="Z68" s="245"/>
      <c r="AA68" s="245"/>
      <c r="AB68" s="245"/>
      <c r="AC68" s="246"/>
      <c r="AD68" s="269">
        <v>447</v>
      </c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42" t="s">
        <v>193</v>
      </c>
      <c r="AT68" s="242"/>
      <c r="AU68" s="242"/>
      <c r="AV68" s="242"/>
      <c r="AW68" s="242"/>
      <c r="AX68" s="243">
        <f t="shared" si="0"/>
        <v>447</v>
      </c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</row>
    <row r="69" spans="1:81" ht="12.75" customHeight="1">
      <c r="A69" s="103"/>
      <c r="B69" s="247" t="s">
        <v>43</v>
      </c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9"/>
      <c r="O69" s="242" t="s">
        <v>41</v>
      </c>
      <c r="P69" s="242"/>
      <c r="Q69" s="242"/>
      <c r="R69" s="242"/>
      <c r="S69" s="242"/>
      <c r="T69" s="244" t="s">
        <v>260</v>
      </c>
      <c r="U69" s="245"/>
      <c r="V69" s="245"/>
      <c r="W69" s="245"/>
      <c r="X69" s="245"/>
      <c r="Y69" s="245"/>
      <c r="Z69" s="245"/>
      <c r="AA69" s="245"/>
      <c r="AB69" s="245"/>
      <c r="AC69" s="246"/>
      <c r="AD69" s="243">
        <v>115</v>
      </c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2" t="s">
        <v>193</v>
      </c>
      <c r="AT69" s="242"/>
      <c r="AU69" s="242"/>
      <c r="AV69" s="242"/>
      <c r="AW69" s="242"/>
      <c r="AX69" s="243">
        <f t="shared" si="0"/>
        <v>115</v>
      </c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</row>
    <row r="70" spans="1:81" ht="12.75" customHeight="1">
      <c r="A70" s="103"/>
      <c r="B70" s="244" t="s">
        <v>181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6"/>
      <c r="O70" s="242" t="s">
        <v>41</v>
      </c>
      <c r="P70" s="242"/>
      <c r="Q70" s="242"/>
      <c r="R70" s="242"/>
      <c r="S70" s="242"/>
      <c r="T70" s="244" t="s">
        <v>260</v>
      </c>
      <c r="U70" s="245"/>
      <c r="V70" s="245"/>
      <c r="W70" s="245"/>
      <c r="X70" s="245"/>
      <c r="Y70" s="245"/>
      <c r="Z70" s="245"/>
      <c r="AA70" s="245"/>
      <c r="AB70" s="245"/>
      <c r="AC70" s="246"/>
      <c r="AD70" s="243">
        <v>985</v>
      </c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2" t="s">
        <v>193</v>
      </c>
      <c r="AT70" s="242"/>
      <c r="AU70" s="242"/>
      <c r="AV70" s="242"/>
      <c r="AW70" s="242"/>
      <c r="AX70" s="243">
        <f t="shared" si="0"/>
        <v>985</v>
      </c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</row>
    <row r="71" spans="1:81" s="5" customFormat="1" ht="12.75" customHeight="1">
      <c r="A71" s="126">
        <v>2</v>
      </c>
      <c r="B71" s="278" t="s">
        <v>45</v>
      </c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4"/>
      <c r="O71" s="272" t="s">
        <v>38</v>
      </c>
      <c r="P71" s="273"/>
      <c r="Q71" s="273"/>
      <c r="R71" s="273"/>
      <c r="S71" s="274"/>
      <c r="T71" s="278" t="s">
        <v>38</v>
      </c>
      <c r="U71" s="333"/>
      <c r="V71" s="333"/>
      <c r="W71" s="333"/>
      <c r="X71" s="333"/>
      <c r="Y71" s="333"/>
      <c r="Z71" s="333"/>
      <c r="AA71" s="333"/>
      <c r="AB71" s="333"/>
      <c r="AC71" s="334"/>
      <c r="AD71" s="250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2"/>
      <c r="AS71" s="272"/>
      <c r="AT71" s="273"/>
      <c r="AU71" s="273"/>
      <c r="AV71" s="273"/>
      <c r="AW71" s="274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</row>
    <row r="72" spans="1:81" ht="15.75" customHeight="1">
      <c r="A72" s="103"/>
      <c r="B72" s="244" t="s">
        <v>262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6"/>
      <c r="O72" s="242" t="s">
        <v>261</v>
      </c>
      <c r="P72" s="242"/>
      <c r="Q72" s="242"/>
      <c r="R72" s="242"/>
      <c r="S72" s="242"/>
      <c r="T72" s="244" t="s">
        <v>260</v>
      </c>
      <c r="U72" s="245"/>
      <c r="V72" s="245"/>
      <c r="W72" s="245"/>
      <c r="X72" s="245"/>
      <c r="Y72" s="245"/>
      <c r="Z72" s="245"/>
      <c r="AA72" s="245"/>
      <c r="AB72" s="245"/>
      <c r="AC72" s="246"/>
      <c r="AD72" s="243">
        <v>319</v>
      </c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2" t="s">
        <v>193</v>
      </c>
      <c r="AT72" s="242"/>
      <c r="AU72" s="242"/>
      <c r="AV72" s="242"/>
      <c r="AW72" s="242"/>
      <c r="AX72" s="243">
        <f t="shared" si="0"/>
        <v>319</v>
      </c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</row>
    <row r="73" spans="1:81" ht="12.75" customHeight="1">
      <c r="A73" s="103"/>
      <c r="B73" s="244" t="s">
        <v>263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6"/>
      <c r="O73" s="242" t="s">
        <v>261</v>
      </c>
      <c r="P73" s="242"/>
      <c r="Q73" s="242"/>
      <c r="R73" s="242"/>
      <c r="S73" s="242"/>
      <c r="T73" s="244" t="s">
        <v>260</v>
      </c>
      <c r="U73" s="245"/>
      <c r="V73" s="245"/>
      <c r="W73" s="245"/>
      <c r="X73" s="245"/>
      <c r="Y73" s="245"/>
      <c r="Z73" s="245"/>
      <c r="AA73" s="245"/>
      <c r="AB73" s="245"/>
      <c r="AC73" s="246"/>
      <c r="AD73" s="243">
        <v>58.5</v>
      </c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2" t="s">
        <v>193</v>
      </c>
      <c r="AT73" s="242"/>
      <c r="AU73" s="242"/>
      <c r="AV73" s="242"/>
      <c r="AW73" s="242"/>
      <c r="AX73" s="243">
        <f t="shared" si="0"/>
        <v>58.5</v>
      </c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</row>
    <row r="74" spans="1:81" ht="25.5" customHeight="1">
      <c r="A74" s="103"/>
      <c r="B74" s="244" t="s">
        <v>180</v>
      </c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6"/>
      <c r="O74" s="242" t="s">
        <v>46</v>
      </c>
      <c r="P74" s="242"/>
      <c r="Q74" s="242"/>
      <c r="R74" s="242"/>
      <c r="S74" s="242"/>
      <c r="T74" s="244" t="s">
        <v>260</v>
      </c>
      <c r="U74" s="245"/>
      <c r="V74" s="245"/>
      <c r="W74" s="245"/>
      <c r="X74" s="245"/>
      <c r="Y74" s="245"/>
      <c r="Z74" s="245"/>
      <c r="AA74" s="245"/>
      <c r="AB74" s="245"/>
      <c r="AC74" s="246"/>
      <c r="AD74" s="243">
        <v>632400</v>
      </c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2" t="s">
        <v>193</v>
      </c>
      <c r="AT74" s="242"/>
      <c r="AU74" s="242"/>
      <c r="AV74" s="242"/>
      <c r="AW74" s="242"/>
      <c r="AX74" s="243">
        <f>SUM(AD74:AW74)</f>
        <v>632400</v>
      </c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CA74" s="116"/>
    </row>
    <row r="75" spans="1:81" ht="25.5" customHeight="1">
      <c r="A75" s="103"/>
      <c r="B75" s="244" t="s">
        <v>264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6"/>
      <c r="O75" s="242" t="s">
        <v>46</v>
      </c>
      <c r="P75" s="242"/>
      <c r="Q75" s="242"/>
      <c r="R75" s="242"/>
      <c r="S75" s="242"/>
      <c r="T75" s="244" t="s">
        <v>61</v>
      </c>
      <c r="U75" s="245"/>
      <c r="V75" s="245"/>
      <c r="W75" s="245"/>
      <c r="X75" s="245"/>
      <c r="Y75" s="245"/>
      <c r="Z75" s="245"/>
      <c r="AA75" s="245"/>
      <c r="AB75" s="245"/>
      <c r="AC75" s="246"/>
      <c r="AD75" s="243">
        <v>33100</v>
      </c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2" t="s">
        <v>193</v>
      </c>
      <c r="AT75" s="242"/>
      <c r="AU75" s="242"/>
      <c r="AV75" s="242"/>
      <c r="AW75" s="242"/>
      <c r="AX75" s="243">
        <f>SUM(AD75:AW75)</f>
        <v>33100</v>
      </c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CA75" s="116"/>
    </row>
    <row r="76" spans="1:81" s="5" customFormat="1">
      <c r="A76" s="126">
        <v>3</v>
      </c>
      <c r="B76" s="278" t="s">
        <v>48</v>
      </c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80"/>
      <c r="O76" s="271" t="s">
        <v>38</v>
      </c>
      <c r="P76" s="271"/>
      <c r="Q76" s="271"/>
      <c r="R76" s="271"/>
      <c r="S76" s="271"/>
      <c r="T76" s="278" t="s">
        <v>38</v>
      </c>
      <c r="U76" s="279"/>
      <c r="V76" s="279"/>
      <c r="W76" s="279"/>
      <c r="X76" s="279"/>
      <c r="Y76" s="279"/>
      <c r="Z76" s="279"/>
      <c r="AA76" s="279"/>
      <c r="AB76" s="279"/>
      <c r="AC76" s="28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1"/>
      <c r="AT76" s="271"/>
      <c r="AU76" s="271"/>
      <c r="AV76" s="271"/>
      <c r="AW76" s="271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</row>
    <row r="77" spans="1:81" ht="25.5" customHeight="1">
      <c r="A77" s="103"/>
      <c r="B77" s="244" t="s">
        <v>265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6"/>
      <c r="O77" s="242" t="s">
        <v>52</v>
      </c>
      <c r="P77" s="242"/>
      <c r="Q77" s="242"/>
      <c r="R77" s="242"/>
      <c r="S77" s="242"/>
      <c r="T77" s="244" t="s">
        <v>61</v>
      </c>
      <c r="U77" s="245"/>
      <c r="V77" s="245"/>
      <c r="W77" s="245"/>
      <c r="X77" s="245"/>
      <c r="Y77" s="245"/>
      <c r="Z77" s="245"/>
      <c r="AA77" s="245"/>
      <c r="AB77" s="245"/>
      <c r="AC77" s="246"/>
      <c r="AD77" s="243">
        <v>33.6</v>
      </c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2" t="s">
        <v>193</v>
      </c>
      <c r="AT77" s="242"/>
      <c r="AU77" s="242"/>
      <c r="AV77" s="242"/>
      <c r="AW77" s="242"/>
      <c r="AX77" s="243">
        <f t="shared" si="0"/>
        <v>33.6</v>
      </c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</row>
    <row r="78" spans="1:81" ht="27" customHeight="1">
      <c r="A78" s="103"/>
      <c r="B78" s="244" t="s">
        <v>266</v>
      </c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6"/>
      <c r="O78" s="242" t="s">
        <v>52</v>
      </c>
      <c r="P78" s="242"/>
      <c r="Q78" s="242"/>
      <c r="R78" s="242"/>
      <c r="S78" s="242"/>
      <c r="T78" s="244" t="s">
        <v>61</v>
      </c>
      <c r="U78" s="245"/>
      <c r="V78" s="245"/>
      <c r="W78" s="245"/>
      <c r="X78" s="245"/>
      <c r="Y78" s="245"/>
      <c r="Z78" s="245"/>
      <c r="AA78" s="245"/>
      <c r="AB78" s="245"/>
      <c r="AC78" s="246"/>
      <c r="AD78" s="243">
        <v>75.2</v>
      </c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2" t="s">
        <v>193</v>
      </c>
      <c r="AT78" s="242"/>
      <c r="AU78" s="242"/>
      <c r="AV78" s="242"/>
      <c r="AW78" s="242"/>
      <c r="AX78" s="243">
        <f t="shared" si="0"/>
        <v>75.2</v>
      </c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</row>
    <row r="79" spans="1:81" ht="25.5" customHeight="1">
      <c r="A79" s="103"/>
      <c r="B79" s="244" t="s">
        <v>53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6"/>
      <c r="O79" s="242" t="s">
        <v>52</v>
      </c>
      <c r="P79" s="242"/>
      <c r="Q79" s="242"/>
      <c r="R79" s="242"/>
      <c r="S79" s="242"/>
      <c r="T79" s="244" t="s">
        <v>61</v>
      </c>
      <c r="U79" s="245"/>
      <c r="V79" s="245"/>
      <c r="W79" s="245"/>
      <c r="X79" s="245"/>
      <c r="Y79" s="245"/>
      <c r="Z79" s="245"/>
      <c r="AA79" s="245"/>
      <c r="AB79" s="245"/>
      <c r="AC79" s="246"/>
      <c r="AD79" s="243">
        <v>9.6</v>
      </c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2" t="s">
        <v>193</v>
      </c>
      <c r="AT79" s="242"/>
      <c r="AU79" s="242"/>
      <c r="AV79" s="242"/>
      <c r="AW79" s="242"/>
      <c r="AX79" s="243">
        <f t="shared" si="0"/>
        <v>9.6</v>
      </c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</row>
    <row r="80" spans="1:81" s="5" customFormat="1">
      <c r="A80" s="126">
        <v>4</v>
      </c>
      <c r="B80" s="278" t="s">
        <v>50</v>
      </c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80"/>
      <c r="O80" s="271" t="s">
        <v>38</v>
      </c>
      <c r="P80" s="271"/>
      <c r="Q80" s="271"/>
      <c r="R80" s="271"/>
      <c r="S80" s="271"/>
      <c r="T80" s="278" t="s">
        <v>38</v>
      </c>
      <c r="U80" s="279"/>
      <c r="V80" s="279"/>
      <c r="W80" s="279"/>
      <c r="X80" s="279"/>
      <c r="Y80" s="279"/>
      <c r="Z80" s="279"/>
      <c r="AA80" s="279"/>
      <c r="AB80" s="279"/>
      <c r="AC80" s="28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1"/>
      <c r="AT80" s="271"/>
      <c r="AU80" s="271"/>
      <c r="AV80" s="271"/>
      <c r="AW80" s="271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</row>
    <row r="81" spans="1:65" ht="25.5" customHeight="1">
      <c r="A81" s="103"/>
      <c r="B81" s="244" t="s">
        <v>267</v>
      </c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6"/>
      <c r="O81" s="242" t="s">
        <v>51</v>
      </c>
      <c r="P81" s="242"/>
      <c r="Q81" s="242"/>
      <c r="R81" s="242"/>
      <c r="S81" s="242"/>
      <c r="T81" s="244" t="s">
        <v>49</v>
      </c>
      <c r="U81" s="245"/>
      <c r="V81" s="245"/>
      <c r="W81" s="245"/>
      <c r="X81" s="245"/>
      <c r="Y81" s="245"/>
      <c r="Z81" s="245"/>
      <c r="AA81" s="245"/>
      <c r="AB81" s="245"/>
      <c r="AC81" s="246"/>
      <c r="AD81" s="243">
        <v>46.7</v>
      </c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2" t="s">
        <v>193</v>
      </c>
      <c r="AT81" s="242"/>
      <c r="AU81" s="242"/>
      <c r="AV81" s="242"/>
      <c r="AW81" s="242"/>
      <c r="AX81" s="243">
        <f t="shared" si="0"/>
        <v>46.7</v>
      </c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</row>
    <row r="82" spans="1:65" ht="13.5" customHeight="1">
      <c r="A82" s="103"/>
      <c r="B82" s="244" t="s">
        <v>268</v>
      </c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6"/>
      <c r="O82" s="242" t="s">
        <v>41</v>
      </c>
      <c r="P82" s="242"/>
      <c r="Q82" s="242"/>
      <c r="R82" s="242"/>
      <c r="S82" s="242"/>
      <c r="T82" s="244" t="s">
        <v>49</v>
      </c>
      <c r="U82" s="245"/>
      <c r="V82" s="245"/>
      <c r="W82" s="245"/>
      <c r="X82" s="245"/>
      <c r="Y82" s="245"/>
      <c r="Z82" s="245"/>
      <c r="AA82" s="245"/>
      <c r="AB82" s="245"/>
      <c r="AC82" s="246"/>
      <c r="AD82" s="243">
        <v>1.5</v>
      </c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2" t="s">
        <v>193</v>
      </c>
      <c r="AT82" s="242"/>
      <c r="AU82" s="242"/>
      <c r="AV82" s="242"/>
      <c r="AW82" s="242"/>
      <c r="AX82" s="243">
        <f t="shared" si="0"/>
        <v>1.5</v>
      </c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</row>
    <row r="84" spans="1:65" ht="12.75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</row>
    <row r="85" spans="1:65" customFormat="1" ht="21.75" customHeight="1">
      <c r="A85" s="336" t="s">
        <v>138</v>
      </c>
      <c r="B85" s="336"/>
      <c r="C85" s="336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O85" s="106" t="s">
        <v>139</v>
      </c>
      <c r="AP85" s="106"/>
      <c r="AQ85" s="106"/>
      <c r="AR85" s="1"/>
      <c r="AS85" s="1"/>
      <c r="AX85" s="107" t="s">
        <v>154</v>
      </c>
      <c r="AY85" s="12"/>
    </row>
    <row r="86" spans="1:65" customFormat="1" ht="1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"/>
      <c r="L86" s="1"/>
      <c r="M86" s="1"/>
      <c r="N86" s="1"/>
      <c r="O86" s="1"/>
      <c r="P86" s="1"/>
      <c r="Q86" s="1"/>
      <c r="R86" s="1"/>
      <c r="AO86" s="109" t="s">
        <v>140</v>
      </c>
      <c r="AP86" s="109"/>
      <c r="AQ86" s="109"/>
      <c r="AR86" s="1"/>
      <c r="AS86" s="1"/>
      <c r="AX86" s="109"/>
      <c r="AY86" s="112" t="s">
        <v>22</v>
      </c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</row>
    <row r="87" spans="1:65" customFormat="1" ht="15.75">
      <c r="A87" s="55" t="s">
        <v>16</v>
      </c>
      <c r="B87" s="55"/>
      <c r="C87" s="55"/>
      <c r="D87" s="108"/>
      <c r="E87" s="108"/>
      <c r="F87" s="108"/>
      <c r="G87" s="108"/>
      <c r="H87" s="108"/>
      <c r="I87" s="108"/>
      <c r="J87" s="108"/>
      <c r="K87" s="1"/>
      <c r="L87" s="1"/>
      <c r="M87" s="1"/>
      <c r="N87" s="1"/>
      <c r="O87" s="1"/>
      <c r="P87" s="1"/>
      <c r="Q87" s="1"/>
      <c r="R87" s="1"/>
      <c r="AO87" s="109"/>
      <c r="AP87" s="109"/>
      <c r="AQ87" s="109"/>
      <c r="AR87" s="1"/>
      <c r="AS87" s="1"/>
      <c r="AX87" s="109"/>
      <c r="AY87" s="12"/>
    </row>
    <row r="88" spans="1:65" customFormat="1" ht="11.25" customHeight="1">
      <c r="A88" s="335" t="s">
        <v>141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O88" s="12"/>
      <c r="AP88" s="12"/>
      <c r="AQ88" s="12"/>
      <c r="AR88" s="1"/>
      <c r="AS88" s="1"/>
      <c r="AX88" s="12"/>
      <c r="AY88" s="12"/>
    </row>
    <row r="89" spans="1:65" customFormat="1" ht="15.75" customHeight="1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O89" s="106" t="s">
        <v>139</v>
      </c>
      <c r="AP89" s="106"/>
      <c r="AQ89" s="106"/>
      <c r="AR89" s="1"/>
      <c r="AS89" s="1"/>
      <c r="AX89" s="107" t="s">
        <v>142</v>
      </c>
      <c r="AY89" s="12"/>
    </row>
    <row r="90" spans="1:65" customFormat="1" ht="15.75">
      <c r="A90" s="8"/>
      <c r="B90" s="8"/>
      <c r="C90" s="8"/>
      <c r="D90" s="9"/>
      <c r="E90" s="9"/>
      <c r="F90" s="9"/>
      <c r="G90" s="9"/>
      <c r="H90" s="9"/>
      <c r="I90" s="9"/>
      <c r="J90" s="12"/>
      <c r="K90" s="1"/>
      <c r="L90" s="1"/>
      <c r="M90" s="1"/>
      <c r="N90" s="1"/>
      <c r="O90" s="1"/>
      <c r="P90" s="1"/>
      <c r="Q90" s="1"/>
      <c r="R90" s="1"/>
      <c r="AO90" s="109" t="s">
        <v>140</v>
      </c>
      <c r="AP90" s="109"/>
      <c r="AQ90" s="109"/>
      <c r="AR90" s="109"/>
      <c r="AS90" s="12"/>
      <c r="AY90" s="112" t="s">
        <v>22</v>
      </c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</row>
    <row r="91" spans="1:65">
      <c r="A91" s="1" t="s">
        <v>341</v>
      </c>
    </row>
  </sheetData>
  <mergeCells count="270">
    <mergeCell ref="A88:AK89"/>
    <mergeCell ref="A85:AL85"/>
    <mergeCell ref="O82:S82"/>
    <mergeCell ref="AD82:AR82"/>
    <mergeCell ref="T82:AC82"/>
    <mergeCell ref="B82:N82"/>
    <mergeCell ref="T78:AC78"/>
    <mergeCell ref="O81:S81"/>
    <mergeCell ref="T81:AC81"/>
    <mergeCell ref="B80:N80"/>
    <mergeCell ref="B79:N79"/>
    <mergeCell ref="B81:N81"/>
    <mergeCell ref="O79:S79"/>
    <mergeCell ref="T79:AC79"/>
    <mergeCell ref="T80:AC80"/>
    <mergeCell ref="O80:S80"/>
    <mergeCell ref="B78:N78"/>
    <mergeCell ref="B72:N72"/>
    <mergeCell ref="B73:N73"/>
    <mergeCell ref="O76:S76"/>
    <mergeCell ref="B74:N74"/>
    <mergeCell ref="O77:S77"/>
    <mergeCell ref="O78:S78"/>
    <mergeCell ref="B77:N77"/>
    <mergeCell ref="B75:N75"/>
    <mergeCell ref="B76:N76"/>
    <mergeCell ref="T76:AC76"/>
    <mergeCell ref="T77:AC77"/>
    <mergeCell ref="O75:S75"/>
    <mergeCell ref="AD76:AR76"/>
    <mergeCell ref="AS76:AW76"/>
    <mergeCell ref="AX76:BL76"/>
    <mergeCell ref="AD77:AR77"/>
    <mergeCell ref="AX75:BL75"/>
    <mergeCell ref="AS75:AW75"/>
    <mergeCell ref="AS77:AW77"/>
    <mergeCell ref="O74:S74"/>
    <mergeCell ref="T70:AC70"/>
    <mergeCell ref="O70:S70"/>
    <mergeCell ref="T71:AC71"/>
    <mergeCell ref="B71:N71"/>
    <mergeCell ref="T75:AC75"/>
    <mergeCell ref="A47:C47"/>
    <mergeCell ref="AD47:AK47"/>
    <mergeCell ref="D47:AC47"/>
    <mergeCell ref="A59:BL59"/>
    <mergeCell ref="A48:C48"/>
    <mergeCell ref="D53:S53"/>
    <mergeCell ref="AL47:AS47"/>
    <mergeCell ref="AT47:BA47"/>
    <mergeCell ref="AB51:AI52"/>
    <mergeCell ref="AT48:BA48"/>
    <mergeCell ref="D54:S54"/>
    <mergeCell ref="B62:N62"/>
    <mergeCell ref="O62:S62"/>
    <mergeCell ref="AX62:BL62"/>
    <mergeCell ref="T57:AA57"/>
    <mergeCell ref="AD62:AR62"/>
    <mergeCell ref="A57:C57"/>
    <mergeCell ref="AL48:AS48"/>
    <mergeCell ref="D48:AC48"/>
    <mergeCell ref="AD48:AK48"/>
    <mergeCell ref="D51:S52"/>
    <mergeCell ref="AJ53:AQ53"/>
    <mergeCell ref="AB53:AI53"/>
    <mergeCell ref="A49:BL49"/>
    <mergeCell ref="AX63:BL63"/>
    <mergeCell ref="T62:AC62"/>
    <mergeCell ref="B64:N64"/>
    <mergeCell ref="AX64:BL64"/>
    <mergeCell ref="T64:AC64"/>
    <mergeCell ref="AS65:AW65"/>
    <mergeCell ref="AD64:AR64"/>
    <mergeCell ref="O64:S64"/>
    <mergeCell ref="A51:C52"/>
    <mergeCell ref="T51:AA52"/>
    <mergeCell ref="AJ51:AQ52"/>
    <mergeCell ref="T65:AC65"/>
    <mergeCell ref="AD65:AR65"/>
    <mergeCell ref="T63:AC63"/>
    <mergeCell ref="AD63:AR63"/>
    <mergeCell ref="O63:S63"/>
    <mergeCell ref="O65:S65"/>
    <mergeCell ref="B63:N63"/>
    <mergeCell ref="G27:AZ27"/>
    <mergeCell ref="Y19:AM19"/>
    <mergeCell ref="AN19:AQ19"/>
    <mergeCell ref="AD46:AK46"/>
    <mergeCell ref="AD45:AK45"/>
    <mergeCell ref="AL46:AS46"/>
    <mergeCell ref="D46:AC46"/>
    <mergeCell ref="AT44:BA44"/>
    <mergeCell ref="A45:C45"/>
    <mergeCell ref="AD43:AK43"/>
    <mergeCell ref="A33:F33"/>
    <mergeCell ref="A14:K14"/>
    <mergeCell ref="C17:K17"/>
    <mergeCell ref="L14:AX14"/>
    <mergeCell ref="G28:AZ28"/>
    <mergeCell ref="L15:AX15"/>
    <mergeCell ref="A25:F25"/>
    <mergeCell ref="A10:BL10"/>
    <mergeCell ref="L13:AX13"/>
    <mergeCell ref="A13:B13"/>
    <mergeCell ref="A11:BL11"/>
    <mergeCell ref="G33:AZ33"/>
    <mergeCell ref="AT46:BA46"/>
    <mergeCell ref="A46:C46"/>
    <mergeCell ref="AT45:BA45"/>
    <mergeCell ref="AL45:AS45"/>
    <mergeCell ref="D45:AC45"/>
    <mergeCell ref="BB1:BL1"/>
    <mergeCell ref="AO2:BL2"/>
    <mergeCell ref="AO3:BL3"/>
    <mergeCell ref="AO4:BF4"/>
    <mergeCell ref="C13:K13"/>
    <mergeCell ref="C15:K15"/>
    <mergeCell ref="AO5:BF5"/>
    <mergeCell ref="AO6:BF6"/>
    <mergeCell ref="AO7:BF7"/>
    <mergeCell ref="BC13:BI13"/>
    <mergeCell ref="BC14:BI14"/>
    <mergeCell ref="BC15:BI15"/>
    <mergeCell ref="AL44:AS44"/>
    <mergeCell ref="AT42:BA42"/>
    <mergeCell ref="A38:BL38"/>
    <mergeCell ref="A39:AZ39"/>
    <mergeCell ref="A16:K16"/>
    <mergeCell ref="BC17:BI17"/>
    <mergeCell ref="A15:B15"/>
    <mergeCell ref="S17:Y17"/>
    <mergeCell ref="A29:K29"/>
    <mergeCell ref="A26:F26"/>
    <mergeCell ref="A22:BL22"/>
    <mergeCell ref="G25:AZ25"/>
    <mergeCell ref="BC16:BI16"/>
    <mergeCell ref="L17:R17"/>
    <mergeCell ref="A17:B17"/>
    <mergeCell ref="L16:AX16"/>
    <mergeCell ref="AA17:BB17"/>
    <mergeCell ref="G26:AZ26"/>
    <mergeCell ref="AR19:BC19"/>
    <mergeCell ref="A19:T19"/>
    <mergeCell ref="A24:F24"/>
    <mergeCell ref="G24:AZ24"/>
    <mergeCell ref="A32:F32"/>
    <mergeCell ref="A28:F28"/>
    <mergeCell ref="A27:F27"/>
    <mergeCell ref="G32:AZ32"/>
    <mergeCell ref="L29:BL29"/>
    <mergeCell ref="A30:BL30"/>
    <mergeCell ref="BH19:BL19"/>
    <mergeCell ref="A18:K18"/>
    <mergeCell ref="A21:BL21"/>
    <mergeCell ref="BD19:BG19"/>
    <mergeCell ref="AB18:BB18"/>
    <mergeCell ref="A20:BL20"/>
    <mergeCell ref="BC18:BI18"/>
    <mergeCell ref="L18:Q18"/>
    <mergeCell ref="S18:Y18"/>
    <mergeCell ref="U19:X19"/>
    <mergeCell ref="A53:C53"/>
    <mergeCell ref="D56:S56"/>
    <mergeCell ref="A56:C56"/>
    <mergeCell ref="A55:C55"/>
    <mergeCell ref="A54:C54"/>
    <mergeCell ref="AD69:AR69"/>
    <mergeCell ref="AJ55:AQ55"/>
    <mergeCell ref="AB56:AI56"/>
    <mergeCell ref="B65:N65"/>
    <mergeCell ref="AJ54:AQ54"/>
    <mergeCell ref="T53:AA53"/>
    <mergeCell ref="T68:AC68"/>
    <mergeCell ref="T67:AC67"/>
    <mergeCell ref="AB55:AI55"/>
    <mergeCell ref="T54:AA54"/>
    <mergeCell ref="AD75:AR75"/>
    <mergeCell ref="AD74:AR74"/>
    <mergeCell ref="AB54:AI54"/>
    <mergeCell ref="T74:AC74"/>
    <mergeCell ref="B69:N69"/>
    <mergeCell ref="T73:AC73"/>
    <mergeCell ref="T72:AC72"/>
    <mergeCell ref="O73:S73"/>
    <mergeCell ref="O71:S71"/>
    <mergeCell ref="T66:AC66"/>
    <mergeCell ref="O66:S66"/>
    <mergeCell ref="O69:S69"/>
    <mergeCell ref="B70:N70"/>
    <mergeCell ref="O72:S72"/>
    <mergeCell ref="A60:BL60"/>
    <mergeCell ref="AS63:AW63"/>
    <mergeCell ref="AS62:AW62"/>
    <mergeCell ref="D55:S55"/>
    <mergeCell ref="T55:AA55"/>
    <mergeCell ref="AJ57:AQ57"/>
    <mergeCell ref="AB57:AI57"/>
    <mergeCell ref="AJ56:AQ56"/>
    <mergeCell ref="D57:S57"/>
    <mergeCell ref="T56:AA56"/>
    <mergeCell ref="AS82:AW82"/>
    <mergeCell ref="AS81:AW81"/>
    <mergeCell ref="AX82:BL82"/>
    <mergeCell ref="AD81:AR81"/>
    <mergeCell ref="AX81:BL81"/>
    <mergeCell ref="AS64:AW64"/>
    <mergeCell ref="AD66:AR66"/>
    <mergeCell ref="AD70:AR70"/>
    <mergeCell ref="AX65:BL65"/>
    <mergeCell ref="AX77:BL77"/>
    <mergeCell ref="AD78:AR78"/>
    <mergeCell ref="AS78:AW78"/>
    <mergeCell ref="AS79:AW79"/>
    <mergeCell ref="AX70:BL70"/>
    <mergeCell ref="AS71:AW71"/>
    <mergeCell ref="AX72:BL72"/>
    <mergeCell ref="AS74:AW74"/>
    <mergeCell ref="AS70:AW70"/>
    <mergeCell ref="AX73:BL73"/>
    <mergeCell ref="AS67:AW67"/>
    <mergeCell ref="AS68:AW68"/>
    <mergeCell ref="AD67:AR67"/>
    <mergeCell ref="AX80:BL80"/>
    <mergeCell ref="AX79:BL79"/>
    <mergeCell ref="AD80:AR80"/>
    <mergeCell ref="AX78:BL78"/>
    <mergeCell ref="AD79:AR79"/>
    <mergeCell ref="AS80:AW80"/>
    <mergeCell ref="D44:AC44"/>
    <mergeCell ref="AL42:AS42"/>
    <mergeCell ref="AD42:AK42"/>
    <mergeCell ref="AD44:AK44"/>
    <mergeCell ref="AX66:BL66"/>
    <mergeCell ref="AS73:AW73"/>
    <mergeCell ref="AS69:AW69"/>
    <mergeCell ref="AD68:AR68"/>
    <mergeCell ref="AX67:BL67"/>
    <mergeCell ref="AS72:AW72"/>
    <mergeCell ref="A34:F34"/>
    <mergeCell ref="G34:AZ34"/>
    <mergeCell ref="A40:C41"/>
    <mergeCell ref="AL40:AS41"/>
    <mergeCell ref="AT40:BA41"/>
    <mergeCell ref="D40:AC41"/>
    <mergeCell ref="AT43:BA43"/>
    <mergeCell ref="A35:F35"/>
    <mergeCell ref="A36:F36"/>
    <mergeCell ref="G35:AZ35"/>
    <mergeCell ref="A42:C42"/>
    <mergeCell ref="Q43:AC43"/>
    <mergeCell ref="AD40:AK41"/>
    <mergeCell ref="G36:AZ36"/>
    <mergeCell ref="D42:AC42"/>
    <mergeCell ref="A44:C44"/>
    <mergeCell ref="A43:C43"/>
    <mergeCell ref="AL43:AS43"/>
    <mergeCell ref="AX74:BL74"/>
    <mergeCell ref="B68:N68"/>
    <mergeCell ref="B67:N67"/>
    <mergeCell ref="O68:S68"/>
    <mergeCell ref="B66:N66"/>
    <mergeCell ref="AD73:AR73"/>
    <mergeCell ref="AD71:AR71"/>
    <mergeCell ref="AS66:AW66"/>
    <mergeCell ref="AX71:BL71"/>
    <mergeCell ref="AD72:AR72"/>
    <mergeCell ref="O67:S67"/>
    <mergeCell ref="T69:AC69"/>
    <mergeCell ref="AX69:BL69"/>
    <mergeCell ref="AX68:BL68"/>
  </mergeCells>
  <phoneticPr fontId="17" type="noConversion"/>
  <pageMargins left="0.11811023622047245" right="0.11811023622047245" top="0.39370078740157483" bottom="0.39370078740157483" header="0" footer="0"/>
  <pageSetup paperSize="9" scale="80" fitToHeight="999" orientation="landscape" r:id="rId1"/>
  <headerFooter alignWithMargins="0"/>
  <rowBreaks count="2" manualBreakCount="2">
    <brk id="37" max="63" man="1"/>
    <brk id="75" max="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J93"/>
  <sheetViews>
    <sheetView view="pageBreakPreview" zoomScale="95" zoomScaleNormal="100" zoomScaleSheetLayoutView="70" workbookViewId="0">
      <selection activeCell="AN19" sqref="AN19:AQ19"/>
    </sheetView>
  </sheetViews>
  <sheetFormatPr defaultRowHeight="12.75"/>
  <cols>
    <col min="1" max="1" width="5.5703125" style="1" customWidth="1"/>
    <col min="2" max="23" width="2.85546875" style="1" customWidth="1"/>
    <col min="24" max="24" width="3.85546875" style="1" customWidth="1"/>
    <col min="25" max="41" width="2.85546875" style="1" customWidth="1"/>
    <col min="42" max="42" width="3.85546875" style="1" customWidth="1"/>
    <col min="43" max="46" width="2.85546875" style="1" customWidth="1"/>
    <col min="47" max="47" width="5.7109375" style="1" customWidth="1"/>
    <col min="4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59.2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  <c r="BK1" s="317"/>
      <c r="BL1" s="317"/>
    </row>
    <row r="2" spans="1:64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</row>
    <row r="3" spans="1:64" ht="9.7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4" ht="32.1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4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4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4" ht="15.95" customHeight="1">
      <c r="AO7" s="290" t="s">
        <v>359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4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</row>
    <row r="11" spans="1:64" ht="15.75" customHeight="1">
      <c r="A11" s="320" t="s">
        <v>253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  <c r="BK13" s="155"/>
      <c r="BL13" s="155"/>
    </row>
    <row r="14" spans="1:64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7" t="s">
        <v>250</v>
      </c>
      <c r="BD14" s="297"/>
      <c r="BE14" s="297"/>
      <c r="BF14" s="297"/>
      <c r="BG14" s="297"/>
      <c r="BH14" s="297"/>
      <c r="BI14" s="297"/>
      <c r="BJ14" s="145"/>
      <c r="BK14" s="145"/>
      <c r="BL14" s="145"/>
    </row>
    <row r="15" spans="1:64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  <c r="BK15" s="155"/>
      <c r="BL15" s="155"/>
    </row>
    <row r="16" spans="1:64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7" t="s">
        <v>250</v>
      </c>
      <c r="BD16" s="297"/>
      <c r="BE16" s="297"/>
      <c r="BF16" s="297"/>
      <c r="BG16" s="297"/>
      <c r="BH16" s="297"/>
      <c r="BI16" s="297"/>
      <c r="BJ16" s="145"/>
      <c r="BK16" s="145"/>
      <c r="BL16" s="145"/>
    </row>
    <row r="17" spans="1:67" ht="19.5" customHeight="1">
      <c r="A17" s="309" t="s">
        <v>211</v>
      </c>
      <c r="B17" s="309"/>
      <c r="C17" s="307" t="s">
        <v>155</v>
      </c>
      <c r="D17" s="307"/>
      <c r="E17" s="307"/>
      <c r="F17" s="307"/>
      <c r="G17" s="307"/>
      <c r="H17" s="307"/>
      <c r="I17" s="307"/>
      <c r="J17" s="307"/>
      <c r="K17" s="307"/>
      <c r="L17" s="307" t="s">
        <v>269</v>
      </c>
      <c r="M17" s="308"/>
      <c r="N17" s="308"/>
      <c r="O17" s="308"/>
      <c r="P17" s="308"/>
      <c r="Q17" s="308"/>
      <c r="R17" s="308"/>
      <c r="S17" s="315" t="s">
        <v>65</v>
      </c>
      <c r="T17" s="262"/>
      <c r="U17" s="262"/>
      <c r="V17" s="262"/>
      <c r="W17" s="262"/>
      <c r="X17" s="262"/>
      <c r="Y17" s="262"/>
      <c r="Z17" s="171"/>
      <c r="AA17" s="311" t="s">
        <v>64</v>
      </c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3">
        <v>17201100000</v>
      </c>
      <c r="BD17" s="313"/>
      <c r="BE17" s="313"/>
      <c r="BF17" s="313"/>
      <c r="BG17" s="313"/>
      <c r="BH17" s="313"/>
      <c r="BI17" s="313"/>
      <c r="BJ17" s="155"/>
      <c r="BK17" s="155"/>
      <c r="BL17" s="155"/>
    </row>
    <row r="18" spans="1:67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7" t="s">
        <v>255</v>
      </c>
      <c r="BD18" s="297"/>
      <c r="BE18" s="297"/>
      <c r="BF18" s="297"/>
      <c r="BG18" s="297"/>
      <c r="BH18" s="297"/>
      <c r="BI18" s="297"/>
      <c r="BJ18" s="145"/>
      <c r="BK18" s="145"/>
      <c r="BL18" s="145"/>
    </row>
    <row r="19" spans="1:67" ht="24.95" customHeight="1">
      <c r="A19" s="302" t="s">
        <v>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294">
        <f>SUM(AN19,BD19)</f>
        <v>23857200</v>
      </c>
      <c r="V19" s="294"/>
      <c r="W19" s="294"/>
      <c r="X19" s="294"/>
      <c r="Y19" s="301" t="s">
        <v>232</v>
      </c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294">
        <f>19864200+50000+83000</f>
        <v>19997200</v>
      </c>
      <c r="AO19" s="294"/>
      <c r="AP19" s="294"/>
      <c r="AQ19" s="294"/>
      <c r="AR19" s="301" t="s">
        <v>230</v>
      </c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294">
        <f>200000+3660000</f>
        <v>3860000</v>
      </c>
      <c r="BE19" s="294"/>
      <c r="BF19" s="294"/>
      <c r="BG19" s="294"/>
      <c r="BH19" s="290" t="s">
        <v>231</v>
      </c>
      <c r="BI19" s="290"/>
      <c r="BJ19" s="290"/>
      <c r="BK19" s="290"/>
      <c r="BL19" s="290"/>
    </row>
    <row r="20" spans="1:67" ht="15.75" customHeight="1">
      <c r="A20" s="296" t="s">
        <v>192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</row>
    <row r="21" spans="1:67" ht="41.25" customHeight="1">
      <c r="A21" s="292" t="s">
        <v>360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</row>
    <row r="22" spans="1:67" ht="15.75" customHeight="1">
      <c r="A22" s="290" t="s">
        <v>195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</row>
    <row r="24" spans="1:67" ht="27.95" customHeight="1">
      <c r="A24" s="303" t="s">
        <v>9</v>
      </c>
      <c r="B24" s="303"/>
      <c r="C24" s="303"/>
      <c r="D24" s="303"/>
      <c r="E24" s="303"/>
      <c r="F24" s="303"/>
      <c r="G24" s="303" t="s">
        <v>196</v>
      </c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</row>
    <row r="25" spans="1:67" s="113" customFormat="1" ht="15.75" customHeight="1">
      <c r="A25" s="255">
        <v>1</v>
      </c>
      <c r="B25" s="255"/>
      <c r="C25" s="255"/>
      <c r="D25" s="255"/>
      <c r="E25" s="255"/>
      <c r="F25" s="255"/>
      <c r="G25" s="255">
        <v>2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67" ht="10.5" hidden="1" customHeight="1">
      <c r="A26" s="191" t="s">
        <v>23</v>
      </c>
      <c r="B26" s="191"/>
      <c r="C26" s="191"/>
      <c r="D26" s="191"/>
      <c r="E26" s="191"/>
      <c r="F26" s="191"/>
      <c r="G26" s="256" t="s">
        <v>24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O26" s="1" t="s">
        <v>28</v>
      </c>
    </row>
    <row r="27" spans="1:67" ht="12.75" customHeight="1">
      <c r="A27" s="191">
        <v>1</v>
      </c>
      <c r="B27" s="191"/>
      <c r="C27" s="191"/>
      <c r="D27" s="191"/>
      <c r="E27" s="191"/>
      <c r="F27" s="191"/>
      <c r="G27" s="254" t="s">
        <v>237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</row>
    <row r="28" spans="1:67">
      <c r="A28" s="191"/>
      <c r="B28" s="191"/>
      <c r="C28" s="191"/>
      <c r="D28" s="191"/>
      <c r="E28" s="191"/>
      <c r="F28" s="191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67" ht="27.75" customHeight="1">
      <c r="A29" s="290" t="s">
        <v>203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304" t="s">
        <v>210</v>
      </c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</row>
    <row r="30" spans="1:67" ht="15.75" customHeight="1">
      <c r="A30" s="290" t="s">
        <v>198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</row>
    <row r="31" spans="1:67" ht="27.95" customHeight="1">
      <c r="A31" s="303" t="s">
        <v>9</v>
      </c>
      <c r="B31" s="303"/>
      <c r="C31" s="303"/>
      <c r="D31" s="303"/>
      <c r="E31" s="303"/>
      <c r="F31" s="303"/>
      <c r="G31" s="303" t="s">
        <v>148</v>
      </c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</row>
    <row r="32" spans="1:67" s="113" customFormat="1" ht="15.75" customHeight="1">
      <c r="A32" s="255">
        <v>1</v>
      </c>
      <c r="B32" s="255"/>
      <c r="C32" s="255"/>
      <c r="D32" s="255"/>
      <c r="E32" s="255"/>
      <c r="F32" s="255"/>
      <c r="G32" s="255">
        <v>2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80" ht="10.5" hidden="1" customHeight="1">
      <c r="A33" s="191" t="s">
        <v>23</v>
      </c>
      <c r="B33" s="191"/>
      <c r="C33" s="191"/>
      <c r="D33" s="191"/>
      <c r="E33" s="191"/>
      <c r="F33" s="191"/>
      <c r="G33" s="256" t="s">
        <v>24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O33" s="1" t="s">
        <v>28</v>
      </c>
    </row>
    <row r="34" spans="1:80">
      <c r="A34" s="191">
        <v>1</v>
      </c>
      <c r="B34" s="191"/>
      <c r="C34" s="191"/>
      <c r="D34" s="191"/>
      <c r="E34" s="191"/>
      <c r="F34" s="191"/>
      <c r="G34" s="254" t="s">
        <v>60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</row>
    <row r="35" spans="1:80">
      <c r="A35" s="191"/>
      <c r="B35" s="191"/>
      <c r="C35" s="191"/>
      <c r="D35" s="191"/>
      <c r="E35" s="191"/>
      <c r="F35" s="191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</row>
    <row r="36" spans="1:8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80" ht="24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80" ht="15.75" customHeight="1">
      <c r="A38" s="296" t="s">
        <v>259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6"/>
      <c r="BL38" s="296"/>
    </row>
    <row r="39" spans="1:80" ht="15" customHeight="1">
      <c r="A39" s="275" t="s">
        <v>228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80" ht="15.95" customHeight="1">
      <c r="A40" s="257" t="s">
        <v>9</v>
      </c>
      <c r="B40" s="257"/>
      <c r="C40" s="257"/>
      <c r="D40" s="258" t="s">
        <v>191</v>
      </c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60"/>
      <c r="AD40" s="257" t="s">
        <v>11</v>
      </c>
      <c r="AE40" s="257"/>
      <c r="AF40" s="257"/>
      <c r="AG40" s="257"/>
      <c r="AH40" s="257"/>
      <c r="AI40" s="257"/>
      <c r="AJ40" s="257"/>
      <c r="AK40" s="257"/>
      <c r="AL40" s="257" t="s">
        <v>10</v>
      </c>
      <c r="AM40" s="257"/>
      <c r="AN40" s="257"/>
      <c r="AO40" s="257"/>
      <c r="AP40" s="257"/>
      <c r="AQ40" s="257"/>
      <c r="AR40" s="257"/>
      <c r="AS40" s="257"/>
      <c r="AT40" s="257" t="s">
        <v>240</v>
      </c>
      <c r="AU40" s="257"/>
      <c r="AV40" s="257"/>
      <c r="AW40" s="257"/>
      <c r="AX40" s="257"/>
      <c r="AY40" s="257"/>
      <c r="AZ40" s="257"/>
      <c r="BA40" s="257"/>
    </row>
    <row r="41" spans="1:80" ht="6" customHeight="1">
      <c r="A41" s="257"/>
      <c r="B41" s="257"/>
      <c r="C41" s="257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3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</row>
    <row r="42" spans="1:80" s="113" customFormat="1" ht="15.95" customHeight="1">
      <c r="A42" s="255">
        <v>1</v>
      </c>
      <c r="B42" s="255"/>
      <c r="C42" s="255"/>
      <c r="D42" s="264">
        <v>2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8"/>
      <c r="AD42" s="255">
        <v>3</v>
      </c>
      <c r="AE42" s="255"/>
      <c r="AF42" s="255"/>
      <c r="AG42" s="255"/>
      <c r="AH42" s="255"/>
      <c r="AI42" s="255"/>
      <c r="AJ42" s="255"/>
      <c r="AK42" s="255"/>
      <c r="AL42" s="255">
        <v>4</v>
      </c>
      <c r="AM42" s="255"/>
      <c r="AN42" s="255"/>
      <c r="AO42" s="255"/>
      <c r="AP42" s="255"/>
      <c r="AQ42" s="255"/>
      <c r="AR42" s="255"/>
      <c r="AS42" s="255"/>
      <c r="AT42" s="255">
        <v>5</v>
      </c>
      <c r="AU42" s="255"/>
      <c r="AV42" s="255"/>
      <c r="AW42" s="255"/>
      <c r="AX42" s="255"/>
      <c r="AY42" s="255"/>
      <c r="AZ42" s="255"/>
      <c r="BA42" s="255"/>
    </row>
    <row r="43" spans="1:80" s="5" customFormat="1" ht="6.75" hidden="1" customHeight="1">
      <c r="A43" s="191" t="s">
        <v>23</v>
      </c>
      <c r="B43" s="191"/>
      <c r="C43" s="19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256" t="s">
        <v>24</v>
      </c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43" t="s">
        <v>25</v>
      </c>
      <c r="AE43" s="243"/>
      <c r="AF43" s="243"/>
      <c r="AG43" s="243"/>
      <c r="AH43" s="243"/>
      <c r="AI43" s="243"/>
      <c r="AJ43" s="243"/>
      <c r="AK43" s="243"/>
      <c r="AL43" s="243" t="s">
        <v>26</v>
      </c>
      <c r="AM43" s="243"/>
      <c r="AN43" s="243"/>
      <c r="AO43" s="243"/>
      <c r="AP43" s="243"/>
      <c r="AQ43" s="243"/>
      <c r="AR43" s="243"/>
      <c r="AS43" s="243"/>
      <c r="AT43" s="253" t="s">
        <v>27</v>
      </c>
      <c r="AU43" s="243"/>
      <c r="AV43" s="243"/>
      <c r="AW43" s="243"/>
      <c r="AX43" s="243"/>
      <c r="AY43" s="243"/>
      <c r="AZ43" s="243"/>
      <c r="BA43" s="243"/>
      <c r="CB43" s="5" t="s">
        <v>29</v>
      </c>
    </row>
    <row r="44" spans="1:80" s="5" customFormat="1" ht="25.5" customHeight="1">
      <c r="A44" s="191">
        <v>1</v>
      </c>
      <c r="B44" s="191"/>
      <c r="C44" s="191"/>
      <c r="D44" s="265" t="s">
        <v>213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7"/>
      <c r="AD44" s="268">
        <f>AN19</f>
        <v>19997200</v>
      </c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>
        <f>SUM(AD44:AS44)</f>
        <v>19997200</v>
      </c>
      <c r="AU44" s="268"/>
      <c r="AV44" s="268"/>
      <c r="AW44" s="268"/>
      <c r="AX44" s="268"/>
      <c r="AY44" s="268"/>
      <c r="AZ44" s="268"/>
      <c r="BA44" s="268"/>
      <c r="BT44" s="1"/>
    </row>
    <row r="45" spans="1:80" ht="36.75" customHeight="1">
      <c r="A45" s="191">
        <v>2</v>
      </c>
      <c r="B45" s="191"/>
      <c r="C45" s="191"/>
      <c r="D45" s="265" t="s">
        <v>206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7"/>
      <c r="AD45" s="268"/>
      <c r="AE45" s="268"/>
      <c r="AF45" s="268"/>
      <c r="AG45" s="268"/>
      <c r="AH45" s="268"/>
      <c r="AI45" s="268"/>
      <c r="AJ45" s="268"/>
      <c r="AK45" s="268"/>
      <c r="AL45" s="268">
        <f>BD19</f>
        <v>3860000</v>
      </c>
      <c r="AM45" s="268"/>
      <c r="AN45" s="268"/>
      <c r="AO45" s="268"/>
      <c r="AP45" s="268"/>
      <c r="AQ45" s="268"/>
      <c r="AR45" s="268"/>
      <c r="AS45" s="268"/>
      <c r="AT45" s="268">
        <f>SUM(AD45:AS45)</f>
        <v>3860000</v>
      </c>
      <c r="AU45" s="268"/>
      <c r="AV45" s="268"/>
      <c r="AW45" s="268"/>
      <c r="AX45" s="268"/>
      <c r="AY45" s="268"/>
      <c r="AZ45" s="268"/>
      <c r="BA45" s="268"/>
    </row>
    <row r="46" spans="1:80" ht="34.5" hidden="1" customHeight="1">
      <c r="A46" s="191">
        <v>3</v>
      </c>
      <c r="B46" s="191"/>
      <c r="C46" s="191"/>
      <c r="D46" s="265" t="s">
        <v>224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>
        <f>SUM(AD46:AS46)</f>
        <v>0</v>
      </c>
      <c r="AU46" s="268"/>
      <c r="AV46" s="268"/>
      <c r="AW46" s="268"/>
      <c r="AX46" s="268"/>
      <c r="AY46" s="268"/>
      <c r="AZ46" s="268"/>
      <c r="BA46" s="268"/>
    </row>
    <row r="47" spans="1:80" s="5" customFormat="1" ht="12.75" customHeight="1">
      <c r="A47" s="332"/>
      <c r="B47" s="332"/>
      <c r="C47" s="332"/>
      <c r="D47" s="278" t="s">
        <v>333</v>
      </c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8"/>
      <c r="AD47" s="324">
        <f>SUM(AD44:AK46)</f>
        <v>19997200</v>
      </c>
      <c r="AE47" s="325"/>
      <c r="AF47" s="325"/>
      <c r="AG47" s="325"/>
      <c r="AH47" s="325"/>
      <c r="AI47" s="325"/>
      <c r="AJ47" s="325"/>
      <c r="AK47" s="326"/>
      <c r="AL47" s="324">
        <f>SUM(AL45:AS46)</f>
        <v>3860000</v>
      </c>
      <c r="AM47" s="325"/>
      <c r="AN47" s="325"/>
      <c r="AO47" s="325"/>
      <c r="AP47" s="325"/>
      <c r="AQ47" s="325"/>
      <c r="AR47" s="325"/>
      <c r="AS47" s="326"/>
      <c r="AT47" s="324">
        <f>SUM(AT44:BA46)</f>
        <v>23857200</v>
      </c>
      <c r="AU47" s="325"/>
      <c r="AV47" s="325"/>
      <c r="AW47" s="325"/>
      <c r="AX47" s="325"/>
      <c r="AY47" s="325"/>
      <c r="AZ47" s="325"/>
      <c r="BA47" s="326"/>
    </row>
    <row r="48" spans="1:80" ht="31.5" customHeight="1"/>
    <row r="49" spans="1:88" hidden="1"/>
    <row r="50" spans="1:88" ht="15.75" customHeight="1">
      <c r="A50" s="296" t="s">
        <v>209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296"/>
      <c r="AZ50" s="296"/>
      <c r="BA50" s="296"/>
      <c r="BB50" s="296"/>
      <c r="BC50" s="296"/>
      <c r="BD50" s="296"/>
      <c r="BE50" s="296"/>
      <c r="BF50" s="296"/>
      <c r="BG50" s="296"/>
      <c r="BH50" s="296"/>
      <c r="BI50" s="296"/>
      <c r="BJ50" s="296"/>
      <c r="BK50" s="296"/>
      <c r="BL50" s="296"/>
    </row>
    <row r="51" spans="1:88" ht="15" customHeight="1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20" t="s">
        <v>228</v>
      </c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88" ht="15.95" customHeight="1">
      <c r="A52" s="322" t="s">
        <v>100</v>
      </c>
      <c r="B52" s="322"/>
      <c r="C52" s="322"/>
      <c r="D52" s="191" t="s">
        <v>316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257" t="s">
        <v>11</v>
      </c>
      <c r="U52" s="257"/>
      <c r="V52" s="257"/>
      <c r="W52" s="257"/>
      <c r="X52" s="257"/>
      <c r="Y52" s="257"/>
      <c r="Z52" s="257"/>
      <c r="AA52" s="257"/>
      <c r="AB52" s="257" t="s">
        <v>10</v>
      </c>
      <c r="AC52" s="257"/>
      <c r="AD52" s="257"/>
      <c r="AE52" s="257"/>
      <c r="AF52" s="257"/>
      <c r="AG52" s="257"/>
      <c r="AH52" s="257"/>
      <c r="AI52" s="257"/>
      <c r="AJ52" s="257" t="s">
        <v>240</v>
      </c>
      <c r="AK52" s="257"/>
      <c r="AL52" s="257"/>
      <c r="AM52" s="257"/>
      <c r="AN52" s="257"/>
      <c r="AO52" s="257"/>
      <c r="AP52" s="257"/>
      <c r="AQ52" s="257"/>
    </row>
    <row r="53" spans="1:88" ht="29.1" customHeight="1">
      <c r="A53" s="322"/>
      <c r="B53" s="322"/>
      <c r="C53" s="322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</row>
    <row r="54" spans="1:88" ht="13.5" customHeight="1">
      <c r="A54" s="286">
        <v>1</v>
      </c>
      <c r="B54" s="286"/>
      <c r="C54" s="286"/>
      <c r="D54" s="255">
        <v>2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3</v>
      </c>
      <c r="U54" s="255"/>
      <c r="V54" s="255"/>
      <c r="W54" s="255"/>
      <c r="X54" s="255"/>
      <c r="Y54" s="255"/>
      <c r="Z54" s="255"/>
      <c r="AA54" s="255"/>
      <c r="AB54" s="255">
        <v>4</v>
      </c>
      <c r="AC54" s="255"/>
      <c r="AD54" s="255"/>
      <c r="AE54" s="255"/>
      <c r="AF54" s="255"/>
      <c r="AG54" s="255"/>
      <c r="AH54" s="255"/>
      <c r="AI54" s="255"/>
      <c r="AJ54" s="255">
        <v>5</v>
      </c>
      <c r="AK54" s="255"/>
      <c r="AL54" s="255"/>
      <c r="AM54" s="255"/>
      <c r="AN54" s="255"/>
      <c r="AO54" s="255"/>
      <c r="AP54" s="255"/>
      <c r="AQ54" s="255"/>
    </row>
    <row r="55" spans="1:88" ht="18.75" customHeight="1">
      <c r="A55" s="287">
        <v>1</v>
      </c>
      <c r="B55" s="288"/>
      <c r="C55" s="289"/>
      <c r="D55" s="244" t="s">
        <v>190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6"/>
      <c r="T55" s="268">
        <f>15293230</f>
        <v>15293230</v>
      </c>
      <c r="U55" s="268"/>
      <c r="V55" s="268"/>
      <c r="W55" s="268"/>
      <c r="X55" s="268"/>
      <c r="Y55" s="268"/>
      <c r="Z55" s="268"/>
      <c r="AA55" s="268"/>
      <c r="AB55" s="268">
        <f>AL47</f>
        <v>3860000</v>
      </c>
      <c r="AC55" s="268"/>
      <c r="AD55" s="268"/>
      <c r="AE55" s="268"/>
      <c r="AF55" s="268"/>
      <c r="AG55" s="268"/>
      <c r="AH55" s="268"/>
      <c r="AI55" s="268"/>
      <c r="AJ55" s="268">
        <f>T55+AB55</f>
        <v>19153230</v>
      </c>
      <c r="AK55" s="268"/>
      <c r="AL55" s="268"/>
      <c r="AM55" s="268"/>
      <c r="AN55" s="268"/>
      <c r="AO55" s="268"/>
      <c r="AP55" s="268"/>
      <c r="AQ55" s="268"/>
    </row>
    <row r="56" spans="1:88" s="5" customFormat="1" ht="12.75" customHeight="1">
      <c r="A56" s="338"/>
      <c r="B56" s="338"/>
      <c r="C56" s="338"/>
      <c r="D56" s="278" t="s">
        <v>333</v>
      </c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80"/>
      <c r="T56" s="277">
        <f>SUM(T55:AA55)</f>
        <v>15293230</v>
      </c>
      <c r="U56" s="277"/>
      <c r="V56" s="277"/>
      <c r="W56" s="277"/>
      <c r="X56" s="277"/>
      <c r="Y56" s="277"/>
      <c r="Z56" s="277"/>
      <c r="AA56" s="277"/>
      <c r="AB56" s="277">
        <f>SUM(AB55:AI55)</f>
        <v>3860000</v>
      </c>
      <c r="AC56" s="277"/>
      <c r="AD56" s="277"/>
      <c r="AE56" s="277"/>
      <c r="AF56" s="277"/>
      <c r="AG56" s="277"/>
      <c r="AH56" s="277"/>
      <c r="AI56" s="277"/>
      <c r="AJ56" s="277">
        <f>SUM(AJ55:AQ55)</f>
        <v>19153230</v>
      </c>
      <c r="AK56" s="277"/>
      <c r="AL56" s="277"/>
      <c r="AM56" s="277"/>
      <c r="AN56" s="277"/>
      <c r="AO56" s="277"/>
      <c r="AP56" s="277"/>
      <c r="AQ56" s="277"/>
    </row>
    <row r="57" spans="1:88">
      <c r="A57" s="339"/>
      <c r="B57" s="339"/>
      <c r="C57" s="339"/>
    </row>
    <row r="59" spans="1:88" ht="15.75" customHeight="1">
      <c r="A59" s="290" t="s">
        <v>215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</row>
    <row r="60" spans="1:88" ht="3.75" customHeight="1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</row>
    <row r="61" spans="1:88" ht="9.75" customHeight="1"/>
    <row r="62" spans="1:88" ht="30" customHeight="1">
      <c r="A62" s="124" t="s">
        <v>100</v>
      </c>
      <c r="B62" s="257" t="s">
        <v>118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 t="s">
        <v>13</v>
      </c>
      <c r="P62" s="257"/>
      <c r="Q62" s="257"/>
      <c r="R62" s="257"/>
      <c r="S62" s="257"/>
      <c r="T62" s="257" t="s">
        <v>12</v>
      </c>
      <c r="U62" s="257"/>
      <c r="V62" s="257"/>
      <c r="W62" s="257"/>
      <c r="X62" s="257"/>
      <c r="Y62" s="257"/>
      <c r="Z62" s="257"/>
      <c r="AA62" s="257"/>
      <c r="AB62" s="257"/>
      <c r="AC62" s="257"/>
      <c r="AD62" s="257" t="s">
        <v>106</v>
      </c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 t="s">
        <v>107</v>
      </c>
      <c r="AT62" s="257"/>
      <c r="AU62" s="257"/>
      <c r="AV62" s="257"/>
      <c r="AW62" s="257"/>
      <c r="AX62" s="257" t="s">
        <v>115</v>
      </c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</row>
    <row r="63" spans="1:88" ht="15.75" customHeight="1">
      <c r="A63" s="127">
        <v>1</v>
      </c>
      <c r="B63" s="255">
        <v>2</v>
      </c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>
        <v>3</v>
      </c>
      <c r="P63" s="255"/>
      <c r="Q63" s="255"/>
      <c r="R63" s="255"/>
      <c r="S63" s="255"/>
      <c r="T63" s="255">
        <v>4</v>
      </c>
      <c r="U63" s="255"/>
      <c r="V63" s="255"/>
      <c r="W63" s="255"/>
      <c r="X63" s="255"/>
      <c r="Y63" s="255"/>
      <c r="Z63" s="255"/>
      <c r="AA63" s="255"/>
      <c r="AB63" s="255"/>
      <c r="AC63" s="255"/>
      <c r="AD63" s="255">
        <v>5</v>
      </c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>
        <v>6</v>
      </c>
      <c r="AT63" s="255"/>
      <c r="AU63" s="255"/>
      <c r="AV63" s="255"/>
      <c r="AW63" s="255"/>
      <c r="AX63" s="255">
        <v>7</v>
      </c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</row>
    <row r="64" spans="1:88" ht="13.5" hidden="1" customHeight="1">
      <c r="A64" s="103"/>
      <c r="B64" s="256" t="s">
        <v>24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191" t="s">
        <v>33</v>
      </c>
      <c r="P64" s="191"/>
      <c r="Q64" s="191"/>
      <c r="R64" s="191"/>
      <c r="S64" s="191"/>
      <c r="T64" s="256" t="s">
        <v>34</v>
      </c>
      <c r="U64" s="256"/>
      <c r="V64" s="256"/>
      <c r="W64" s="256"/>
      <c r="X64" s="256"/>
      <c r="Y64" s="256"/>
      <c r="Z64" s="256"/>
      <c r="AA64" s="256"/>
      <c r="AB64" s="256"/>
      <c r="AC64" s="256"/>
      <c r="AD64" s="243" t="s">
        <v>37</v>
      </c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191" t="s">
        <v>33</v>
      </c>
      <c r="AT64" s="191"/>
      <c r="AU64" s="191"/>
      <c r="AV64" s="191"/>
      <c r="AW64" s="191"/>
      <c r="AX64" s="243" t="s">
        <v>37</v>
      </c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CJ64" s="1" t="s">
        <v>32</v>
      </c>
    </row>
    <row r="65" spans="1:64" s="5" customFormat="1">
      <c r="A65" s="126">
        <v>1</v>
      </c>
      <c r="B65" s="278" t="s">
        <v>39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80"/>
      <c r="O65" s="271" t="s">
        <v>38</v>
      </c>
      <c r="P65" s="271"/>
      <c r="Q65" s="271"/>
      <c r="R65" s="271"/>
      <c r="S65" s="271"/>
      <c r="T65" s="323" t="s">
        <v>38</v>
      </c>
      <c r="U65" s="323"/>
      <c r="V65" s="323"/>
      <c r="W65" s="323"/>
      <c r="X65" s="323"/>
      <c r="Y65" s="323"/>
      <c r="Z65" s="323"/>
      <c r="AA65" s="323"/>
      <c r="AB65" s="323"/>
      <c r="AC65" s="323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1" t="s">
        <v>38</v>
      </c>
      <c r="AT65" s="271"/>
      <c r="AU65" s="271"/>
      <c r="AV65" s="271"/>
      <c r="AW65" s="271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</row>
    <row r="66" spans="1:64" ht="15" customHeight="1">
      <c r="A66" s="103"/>
      <c r="B66" s="244" t="s">
        <v>66</v>
      </c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6"/>
      <c r="O66" s="242" t="s">
        <v>41</v>
      </c>
      <c r="P66" s="242"/>
      <c r="Q66" s="242"/>
      <c r="R66" s="242"/>
      <c r="S66" s="242"/>
      <c r="T66" s="265" t="s">
        <v>260</v>
      </c>
      <c r="U66" s="281"/>
      <c r="V66" s="281"/>
      <c r="W66" s="281"/>
      <c r="X66" s="281"/>
      <c r="Y66" s="281"/>
      <c r="Z66" s="281"/>
      <c r="AA66" s="281"/>
      <c r="AB66" s="281"/>
      <c r="AC66" s="282"/>
      <c r="AD66" s="243">
        <v>1</v>
      </c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2" t="s">
        <v>193</v>
      </c>
      <c r="AT66" s="242"/>
      <c r="AU66" s="242"/>
      <c r="AV66" s="242"/>
      <c r="AW66" s="242"/>
      <c r="AX66" s="243">
        <f>SUM(AD66:AW66)</f>
        <v>1</v>
      </c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</row>
    <row r="67" spans="1:64" ht="15.75" customHeight="1">
      <c r="A67" s="103"/>
      <c r="B67" s="244" t="s">
        <v>40</v>
      </c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6"/>
      <c r="O67" s="242" t="s">
        <v>41</v>
      </c>
      <c r="P67" s="242"/>
      <c r="Q67" s="242"/>
      <c r="R67" s="242"/>
      <c r="S67" s="242"/>
      <c r="T67" s="244" t="s">
        <v>260</v>
      </c>
      <c r="U67" s="245"/>
      <c r="V67" s="245"/>
      <c r="W67" s="245"/>
      <c r="X67" s="245"/>
      <c r="Y67" s="245"/>
      <c r="Z67" s="245"/>
      <c r="AA67" s="245"/>
      <c r="AB67" s="245"/>
      <c r="AC67" s="246"/>
      <c r="AD67" s="243">
        <v>579</v>
      </c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2" t="s">
        <v>193</v>
      </c>
      <c r="AT67" s="242"/>
      <c r="AU67" s="242"/>
      <c r="AV67" s="242"/>
      <c r="AW67" s="242"/>
      <c r="AX67" s="243">
        <f t="shared" ref="AX67:AX84" si="0">SUM(AD67:AW67)</f>
        <v>579</v>
      </c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</row>
    <row r="68" spans="1:64" ht="14.25" customHeight="1">
      <c r="A68" s="103"/>
      <c r="B68" s="247" t="s">
        <v>185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9"/>
      <c r="O68" s="242" t="s">
        <v>41</v>
      </c>
      <c r="P68" s="242"/>
      <c r="Q68" s="242"/>
      <c r="R68" s="242"/>
      <c r="S68" s="242"/>
      <c r="T68" s="244" t="s">
        <v>260</v>
      </c>
      <c r="U68" s="245"/>
      <c r="V68" s="245"/>
      <c r="W68" s="245"/>
      <c r="X68" s="245"/>
      <c r="Y68" s="245"/>
      <c r="Z68" s="245"/>
      <c r="AA68" s="245"/>
      <c r="AB68" s="245"/>
      <c r="AC68" s="246"/>
      <c r="AD68" s="340">
        <v>125.5</v>
      </c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242" t="s">
        <v>193</v>
      </c>
      <c r="AT68" s="242"/>
      <c r="AU68" s="242"/>
      <c r="AV68" s="242"/>
      <c r="AW68" s="242"/>
      <c r="AX68" s="243">
        <f t="shared" si="0"/>
        <v>125.5</v>
      </c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</row>
    <row r="69" spans="1:64" ht="15.75" customHeight="1">
      <c r="A69" s="103"/>
      <c r="B69" s="244" t="s">
        <v>182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6"/>
      <c r="O69" s="242" t="s">
        <v>41</v>
      </c>
      <c r="P69" s="242"/>
      <c r="Q69" s="242"/>
      <c r="R69" s="242"/>
      <c r="S69" s="242"/>
      <c r="T69" s="244" t="s">
        <v>260</v>
      </c>
      <c r="U69" s="245"/>
      <c r="V69" s="245"/>
      <c r="W69" s="245"/>
      <c r="X69" s="245"/>
      <c r="Y69" s="245"/>
      <c r="Z69" s="245"/>
      <c r="AA69" s="245"/>
      <c r="AB69" s="245"/>
      <c r="AC69" s="246"/>
      <c r="AD69" s="243">
        <v>175</v>
      </c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2" t="s">
        <v>193</v>
      </c>
      <c r="AT69" s="242"/>
      <c r="AU69" s="242"/>
      <c r="AV69" s="242"/>
      <c r="AW69" s="242"/>
      <c r="AX69" s="243">
        <f t="shared" si="0"/>
        <v>175</v>
      </c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</row>
    <row r="70" spans="1:64" ht="15.75" customHeight="1">
      <c r="A70" s="103"/>
      <c r="B70" s="244" t="s">
        <v>270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6"/>
      <c r="O70" s="242" t="s">
        <v>41</v>
      </c>
      <c r="P70" s="242"/>
      <c r="Q70" s="242"/>
      <c r="R70" s="242"/>
      <c r="S70" s="242"/>
      <c r="T70" s="244" t="s">
        <v>260</v>
      </c>
      <c r="U70" s="245"/>
      <c r="V70" s="245"/>
      <c r="W70" s="245"/>
      <c r="X70" s="245"/>
      <c r="Y70" s="245"/>
      <c r="Z70" s="245"/>
      <c r="AA70" s="245"/>
      <c r="AB70" s="245"/>
      <c r="AC70" s="246"/>
      <c r="AD70" s="243">
        <v>49</v>
      </c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2" t="s">
        <v>193</v>
      </c>
      <c r="AT70" s="242"/>
      <c r="AU70" s="242"/>
      <c r="AV70" s="242"/>
      <c r="AW70" s="242"/>
      <c r="AX70" s="243">
        <f t="shared" si="0"/>
        <v>49</v>
      </c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</row>
    <row r="71" spans="1:64" s="5" customFormat="1">
      <c r="A71" s="126">
        <v>2</v>
      </c>
      <c r="B71" s="278" t="s">
        <v>45</v>
      </c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80"/>
      <c r="O71" s="271" t="s">
        <v>38</v>
      </c>
      <c r="P71" s="271"/>
      <c r="Q71" s="271"/>
      <c r="R71" s="271"/>
      <c r="S71" s="271"/>
      <c r="T71" s="278" t="s">
        <v>38</v>
      </c>
      <c r="U71" s="279"/>
      <c r="V71" s="279"/>
      <c r="W71" s="279"/>
      <c r="X71" s="279"/>
      <c r="Y71" s="279"/>
      <c r="Z71" s="279"/>
      <c r="AA71" s="279"/>
      <c r="AB71" s="279"/>
      <c r="AC71" s="28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1" t="s">
        <v>38</v>
      </c>
      <c r="AT71" s="271"/>
      <c r="AU71" s="271"/>
      <c r="AV71" s="271"/>
      <c r="AW71" s="271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</row>
    <row r="72" spans="1:64" ht="12.75" customHeight="1">
      <c r="A72" s="103"/>
      <c r="B72" s="244" t="s">
        <v>62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6"/>
      <c r="O72" s="242" t="s">
        <v>261</v>
      </c>
      <c r="P72" s="242"/>
      <c r="Q72" s="242"/>
      <c r="R72" s="242"/>
      <c r="S72" s="242"/>
      <c r="T72" s="244" t="s">
        <v>260</v>
      </c>
      <c r="U72" s="245"/>
      <c r="V72" s="245"/>
      <c r="W72" s="245"/>
      <c r="X72" s="245"/>
      <c r="Y72" s="245"/>
      <c r="Z72" s="245"/>
      <c r="AA72" s="245"/>
      <c r="AB72" s="245"/>
      <c r="AC72" s="246"/>
      <c r="AD72" s="243">
        <v>49.15</v>
      </c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2" t="s">
        <v>193</v>
      </c>
      <c r="AT72" s="242"/>
      <c r="AU72" s="242"/>
      <c r="AV72" s="242"/>
      <c r="AW72" s="242"/>
      <c r="AX72" s="243">
        <f t="shared" si="0"/>
        <v>49.15</v>
      </c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</row>
    <row r="73" spans="1:64" ht="17.25" customHeight="1">
      <c r="A73" s="103"/>
      <c r="B73" s="244" t="s">
        <v>271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6"/>
      <c r="O73" s="242" t="s">
        <v>41</v>
      </c>
      <c r="P73" s="242"/>
      <c r="Q73" s="242"/>
      <c r="R73" s="242"/>
      <c r="S73" s="242"/>
      <c r="T73" s="244" t="s">
        <v>61</v>
      </c>
      <c r="U73" s="245"/>
      <c r="V73" s="245"/>
      <c r="W73" s="245"/>
      <c r="X73" s="245"/>
      <c r="Y73" s="245"/>
      <c r="Z73" s="245"/>
      <c r="AA73" s="245"/>
      <c r="AB73" s="245"/>
      <c r="AC73" s="246"/>
      <c r="AD73" s="243">
        <v>2680</v>
      </c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2" t="s">
        <v>193</v>
      </c>
      <c r="AT73" s="242"/>
      <c r="AU73" s="242"/>
      <c r="AV73" s="242"/>
      <c r="AW73" s="242"/>
      <c r="AX73" s="243">
        <f t="shared" si="0"/>
        <v>2680</v>
      </c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</row>
    <row r="74" spans="1:64" ht="18" customHeight="1">
      <c r="A74" s="103"/>
      <c r="B74" s="244" t="s">
        <v>183</v>
      </c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6"/>
      <c r="O74" s="242" t="s">
        <v>41</v>
      </c>
      <c r="P74" s="242"/>
      <c r="Q74" s="242"/>
      <c r="R74" s="242"/>
      <c r="S74" s="242"/>
      <c r="T74" s="244" t="s">
        <v>61</v>
      </c>
      <c r="U74" s="245"/>
      <c r="V74" s="245"/>
      <c r="W74" s="245"/>
      <c r="X74" s="245"/>
      <c r="Y74" s="245"/>
      <c r="Z74" s="245"/>
      <c r="AA74" s="245"/>
      <c r="AB74" s="245"/>
      <c r="AC74" s="246"/>
      <c r="AD74" s="243">
        <v>2640</v>
      </c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2" t="s">
        <v>193</v>
      </c>
      <c r="AT74" s="242"/>
      <c r="AU74" s="242"/>
      <c r="AV74" s="242"/>
      <c r="AW74" s="242"/>
      <c r="AX74" s="243">
        <f t="shared" si="0"/>
        <v>2640</v>
      </c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</row>
    <row r="75" spans="1:64" ht="17.25" customHeight="1">
      <c r="A75" s="103"/>
      <c r="B75" s="244" t="s">
        <v>184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6"/>
      <c r="O75" s="242" t="s">
        <v>41</v>
      </c>
      <c r="P75" s="242"/>
      <c r="Q75" s="242"/>
      <c r="R75" s="242"/>
      <c r="S75" s="242"/>
      <c r="T75" s="244" t="s">
        <v>61</v>
      </c>
      <c r="U75" s="245"/>
      <c r="V75" s="245"/>
      <c r="W75" s="245"/>
      <c r="X75" s="245"/>
      <c r="Y75" s="245"/>
      <c r="Z75" s="245"/>
      <c r="AA75" s="245"/>
      <c r="AB75" s="245"/>
      <c r="AC75" s="246"/>
      <c r="AD75" s="243">
        <v>252200</v>
      </c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2" t="s">
        <v>193</v>
      </c>
      <c r="AT75" s="242"/>
      <c r="AU75" s="242"/>
      <c r="AV75" s="242"/>
      <c r="AW75" s="242"/>
      <c r="AX75" s="243">
        <f t="shared" si="0"/>
        <v>252200</v>
      </c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</row>
    <row r="76" spans="1:64" s="5" customFormat="1" ht="16.5" customHeight="1">
      <c r="A76" s="126">
        <v>3</v>
      </c>
      <c r="B76" s="278" t="s">
        <v>48</v>
      </c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80"/>
      <c r="O76" s="271" t="s">
        <v>38</v>
      </c>
      <c r="P76" s="271"/>
      <c r="Q76" s="271"/>
      <c r="R76" s="271"/>
      <c r="S76" s="271"/>
      <c r="T76" s="278" t="s">
        <v>38</v>
      </c>
      <c r="U76" s="279"/>
      <c r="V76" s="279"/>
      <c r="W76" s="279"/>
      <c r="X76" s="279"/>
      <c r="Y76" s="279"/>
      <c r="Z76" s="279"/>
      <c r="AA76" s="279"/>
      <c r="AB76" s="279"/>
      <c r="AC76" s="28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1" t="s">
        <v>38</v>
      </c>
      <c r="AT76" s="271"/>
      <c r="AU76" s="271"/>
      <c r="AV76" s="271"/>
      <c r="AW76" s="271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</row>
    <row r="77" spans="1:64" ht="30.75" customHeight="1">
      <c r="A77" s="103"/>
      <c r="B77" s="341" t="s">
        <v>272</v>
      </c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3"/>
      <c r="O77" s="242" t="s">
        <v>52</v>
      </c>
      <c r="P77" s="242"/>
      <c r="Q77" s="242"/>
      <c r="R77" s="242"/>
      <c r="S77" s="242"/>
      <c r="T77" s="244" t="s">
        <v>61</v>
      </c>
      <c r="U77" s="245"/>
      <c r="V77" s="245"/>
      <c r="W77" s="245"/>
      <c r="X77" s="245"/>
      <c r="Y77" s="245"/>
      <c r="Z77" s="245"/>
      <c r="AA77" s="245"/>
      <c r="AB77" s="245"/>
      <c r="AC77" s="246"/>
      <c r="AD77" s="243">
        <v>3.2</v>
      </c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2" t="s">
        <v>193</v>
      </c>
      <c r="AT77" s="242"/>
      <c r="AU77" s="242"/>
      <c r="AV77" s="242"/>
      <c r="AW77" s="242"/>
      <c r="AX77" s="243">
        <f t="shared" si="0"/>
        <v>3.2</v>
      </c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</row>
    <row r="78" spans="1:64" ht="24" customHeight="1">
      <c r="A78" s="103"/>
      <c r="B78" s="341" t="s">
        <v>273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3"/>
      <c r="O78" s="242" t="s">
        <v>41</v>
      </c>
      <c r="P78" s="242"/>
      <c r="Q78" s="242"/>
      <c r="R78" s="242"/>
      <c r="S78" s="242"/>
      <c r="T78" s="244" t="s">
        <v>61</v>
      </c>
      <c r="U78" s="245"/>
      <c r="V78" s="245"/>
      <c r="W78" s="245"/>
      <c r="X78" s="245"/>
      <c r="Y78" s="245"/>
      <c r="Z78" s="245"/>
      <c r="AA78" s="245"/>
      <c r="AB78" s="245"/>
      <c r="AC78" s="246"/>
      <c r="AD78" s="243">
        <v>70</v>
      </c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2" t="s">
        <v>193</v>
      </c>
      <c r="AT78" s="242"/>
      <c r="AU78" s="242"/>
      <c r="AV78" s="242"/>
      <c r="AW78" s="242"/>
      <c r="AX78" s="243">
        <f>SUM(AD78:AW78)</f>
        <v>70</v>
      </c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</row>
    <row r="79" spans="1:64" ht="25.5" customHeight="1">
      <c r="A79" s="103"/>
      <c r="B79" s="341" t="s">
        <v>274</v>
      </c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3"/>
      <c r="O79" s="242" t="s">
        <v>41</v>
      </c>
      <c r="P79" s="242"/>
      <c r="Q79" s="242"/>
      <c r="R79" s="242"/>
      <c r="S79" s="242"/>
      <c r="T79" s="244" t="s">
        <v>61</v>
      </c>
      <c r="U79" s="245"/>
      <c r="V79" s="245"/>
      <c r="W79" s="245"/>
      <c r="X79" s="245"/>
      <c r="Y79" s="245"/>
      <c r="Z79" s="245"/>
      <c r="AA79" s="245"/>
      <c r="AB79" s="245"/>
      <c r="AC79" s="246"/>
      <c r="AD79" s="243">
        <v>5604</v>
      </c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2" t="s">
        <v>193</v>
      </c>
      <c r="AT79" s="242"/>
      <c r="AU79" s="242"/>
      <c r="AV79" s="242"/>
      <c r="AW79" s="242"/>
      <c r="AX79" s="243">
        <f>SUM(AD79:AW79)</f>
        <v>5604</v>
      </c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</row>
    <row r="80" spans="1:64" ht="24" customHeight="1">
      <c r="A80" s="103"/>
      <c r="B80" s="341" t="s">
        <v>275</v>
      </c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3"/>
      <c r="O80" s="242" t="s">
        <v>41</v>
      </c>
      <c r="P80" s="242"/>
      <c r="Q80" s="242"/>
      <c r="R80" s="242"/>
      <c r="S80" s="242"/>
      <c r="T80" s="244" t="s">
        <v>61</v>
      </c>
      <c r="U80" s="245"/>
      <c r="V80" s="245"/>
      <c r="W80" s="245"/>
      <c r="X80" s="245"/>
      <c r="Y80" s="245"/>
      <c r="Z80" s="245"/>
      <c r="AA80" s="245"/>
      <c r="AB80" s="245"/>
      <c r="AC80" s="246"/>
      <c r="AD80" s="243">
        <v>2610</v>
      </c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2" t="s">
        <v>193</v>
      </c>
      <c r="AT80" s="242"/>
      <c r="AU80" s="242"/>
      <c r="AV80" s="242"/>
      <c r="AW80" s="242"/>
      <c r="AX80" s="243">
        <f t="shared" si="0"/>
        <v>2610</v>
      </c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</row>
    <row r="81" spans="1:65" ht="25.5" customHeight="1">
      <c r="A81" s="103"/>
      <c r="B81" s="341" t="s">
        <v>276</v>
      </c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3"/>
      <c r="O81" s="242" t="s">
        <v>52</v>
      </c>
      <c r="P81" s="242"/>
      <c r="Q81" s="242"/>
      <c r="R81" s="242"/>
      <c r="S81" s="242"/>
      <c r="T81" s="244" t="s">
        <v>61</v>
      </c>
      <c r="U81" s="245"/>
      <c r="V81" s="245"/>
      <c r="W81" s="245"/>
      <c r="X81" s="245"/>
      <c r="Y81" s="245"/>
      <c r="Z81" s="245"/>
      <c r="AA81" s="245"/>
      <c r="AB81" s="245"/>
      <c r="AC81" s="246"/>
      <c r="AD81" s="243">
        <v>281</v>
      </c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2" t="s">
        <v>193</v>
      </c>
      <c r="AT81" s="242"/>
      <c r="AU81" s="242"/>
      <c r="AV81" s="242"/>
      <c r="AW81" s="242"/>
      <c r="AX81" s="243">
        <f t="shared" si="0"/>
        <v>281</v>
      </c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</row>
    <row r="82" spans="1:65" s="5" customFormat="1">
      <c r="A82" s="126">
        <v>4</v>
      </c>
      <c r="B82" s="278" t="s">
        <v>50</v>
      </c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80"/>
      <c r="O82" s="271" t="s">
        <v>38</v>
      </c>
      <c r="P82" s="271"/>
      <c r="Q82" s="271"/>
      <c r="R82" s="271"/>
      <c r="S82" s="271"/>
      <c r="T82" s="278" t="s">
        <v>38</v>
      </c>
      <c r="U82" s="279"/>
      <c r="V82" s="279"/>
      <c r="W82" s="279"/>
      <c r="X82" s="279"/>
      <c r="Y82" s="279"/>
      <c r="Z82" s="279"/>
      <c r="AA82" s="279"/>
      <c r="AB82" s="279"/>
      <c r="AC82" s="28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1" t="s">
        <v>38</v>
      </c>
      <c r="AT82" s="271"/>
      <c r="AU82" s="271"/>
      <c r="AV82" s="271"/>
      <c r="AW82" s="271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</row>
    <row r="83" spans="1:65" ht="14.25" customHeight="1">
      <c r="A83" s="103"/>
      <c r="B83" s="244" t="s">
        <v>268</v>
      </c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6"/>
      <c r="O83" s="344" t="s">
        <v>51</v>
      </c>
      <c r="P83" s="344"/>
      <c r="Q83" s="344"/>
      <c r="R83" s="344"/>
      <c r="S83" s="344"/>
      <c r="T83" s="244" t="s">
        <v>63</v>
      </c>
      <c r="U83" s="245"/>
      <c r="V83" s="245"/>
      <c r="W83" s="245"/>
      <c r="X83" s="245"/>
      <c r="Y83" s="245"/>
      <c r="Z83" s="245"/>
      <c r="AA83" s="245"/>
      <c r="AB83" s="245"/>
      <c r="AC83" s="246"/>
      <c r="AD83" s="243">
        <v>0</v>
      </c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344" t="s">
        <v>193</v>
      </c>
      <c r="AT83" s="344"/>
      <c r="AU83" s="344"/>
      <c r="AV83" s="344"/>
      <c r="AW83" s="344"/>
      <c r="AX83" s="243">
        <f t="shared" si="0"/>
        <v>0</v>
      </c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</row>
    <row r="84" spans="1:65" ht="26.25" customHeight="1">
      <c r="A84" s="103"/>
      <c r="B84" s="265" t="s">
        <v>277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2"/>
      <c r="O84" s="242" t="s">
        <v>51</v>
      </c>
      <c r="P84" s="242"/>
      <c r="Q84" s="242"/>
      <c r="R84" s="242"/>
      <c r="S84" s="242"/>
      <c r="T84" s="244" t="s">
        <v>63</v>
      </c>
      <c r="U84" s="245"/>
      <c r="V84" s="245"/>
      <c r="W84" s="245"/>
      <c r="X84" s="245"/>
      <c r="Y84" s="245"/>
      <c r="Z84" s="245"/>
      <c r="AA84" s="245"/>
      <c r="AB84" s="245"/>
      <c r="AC84" s="246"/>
      <c r="AD84" s="243">
        <v>1.2</v>
      </c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2" t="s">
        <v>193</v>
      </c>
      <c r="AT84" s="242"/>
      <c r="AU84" s="242"/>
      <c r="AV84" s="242"/>
      <c r="AW84" s="242"/>
      <c r="AX84" s="243">
        <f t="shared" si="0"/>
        <v>1.2</v>
      </c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</row>
    <row r="85" spans="1:65" ht="26.25" customHeight="1"/>
    <row r="86" spans="1:65" ht="6" customHeight="1"/>
    <row r="87" spans="1:65" ht="16.5" customHeight="1">
      <c r="A87" s="336" t="s">
        <v>138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/>
      <c r="AN87"/>
      <c r="AO87" s="106" t="s">
        <v>139</v>
      </c>
      <c r="AP87" s="106"/>
      <c r="AQ87" s="106"/>
      <c r="AT87"/>
      <c r="AU87"/>
      <c r="AV87"/>
      <c r="AW87"/>
      <c r="AX87" s="107" t="s">
        <v>154</v>
      </c>
      <c r="AY87" s="12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</row>
    <row r="88" spans="1:65" ht="10.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09" t="s">
        <v>140</v>
      </c>
      <c r="AP88" s="109"/>
      <c r="AQ88" s="109"/>
      <c r="AT88"/>
      <c r="AU88"/>
      <c r="AV88"/>
      <c r="AW88"/>
      <c r="AX88" s="109"/>
      <c r="AY88" s="112" t="s">
        <v>22</v>
      </c>
      <c r="AZ88" s="112"/>
      <c r="BA88" s="112"/>
      <c r="BB88" s="112"/>
      <c r="BC88" s="112"/>
      <c r="BD88" s="112"/>
      <c r="BE88" s="112"/>
      <c r="BF88"/>
      <c r="BG88"/>
      <c r="BH88"/>
      <c r="BI88"/>
      <c r="BJ88"/>
      <c r="BK88"/>
      <c r="BL88"/>
      <c r="BM88"/>
    </row>
    <row r="89" spans="1:65" ht="15.75" customHeight="1">
      <c r="A89" s="55" t="s">
        <v>16</v>
      </c>
      <c r="B89" s="55"/>
      <c r="C89" s="55"/>
      <c r="D89" s="108"/>
      <c r="E89" s="108"/>
      <c r="F89" s="108"/>
      <c r="G89" s="108"/>
      <c r="H89" s="108"/>
      <c r="I89" s="108"/>
      <c r="J89" s="108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 s="109"/>
      <c r="AP89" s="109"/>
      <c r="AQ89" s="109"/>
      <c r="AT89"/>
      <c r="AU89"/>
      <c r="AV89"/>
      <c r="AW89"/>
      <c r="AX89" s="109"/>
      <c r="AY89" s="12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</row>
    <row r="90" spans="1:65" ht="15.75" customHeight="1">
      <c r="A90" s="335" t="s">
        <v>141</v>
      </c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/>
      <c r="AM90"/>
      <c r="AN90"/>
      <c r="AO90" s="12"/>
      <c r="AP90" s="12"/>
      <c r="AQ90" s="12"/>
      <c r="AT90"/>
      <c r="AU90"/>
      <c r="AV90"/>
      <c r="AW90"/>
      <c r="AX90" s="12"/>
      <c r="AY90" s="12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</row>
    <row r="91" spans="1:65" ht="12.75" customHeight="1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/>
      <c r="AM91"/>
      <c r="AN91"/>
      <c r="AO91" s="106" t="s">
        <v>139</v>
      </c>
      <c r="AP91" s="106"/>
      <c r="AQ91" s="106"/>
      <c r="AT91"/>
      <c r="AU91"/>
      <c r="AV91"/>
      <c r="AW91"/>
      <c r="AX91" s="107" t="s">
        <v>142</v>
      </c>
      <c r="AY91" s="12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</row>
    <row r="92" spans="1:65" ht="15.75">
      <c r="A92" s="8"/>
      <c r="B92" s="8"/>
      <c r="C92" s="8"/>
      <c r="D92" s="9"/>
      <c r="E92" s="9"/>
      <c r="F92" s="9"/>
      <c r="G92" s="9"/>
      <c r="H92" s="9"/>
      <c r="I92" s="9"/>
      <c r="J92" s="1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 s="109" t="s">
        <v>140</v>
      </c>
      <c r="AP92" s="109"/>
      <c r="AQ92" s="109"/>
      <c r="AR92" s="109"/>
      <c r="AS92" s="12"/>
      <c r="AT92"/>
      <c r="AU92"/>
      <c r="AV92"/>
      <c r="AW92"/>
      <c r="AX92"/>
      <c r="AY92" s="112" t="s">
        <v>22</v>
      </c>
      <c r="AZ92" s="112"/>
      <c r="BA92" s="112"/>
      <c r="BB92" s="112"/>
      <c r="BC92" s="112"/>
      <c r="BD92" s="112"/>
      <c r="BE92" s="112"/>
      <c r="BF92"/>
      <c r="BG92"/>
      <c r="BH92"/>
      <c r="BI92"/>
      <c r="BJ92"/>
      <c r="BK92"/>
      <c r="BL92"/>
      <c r="BM92"/>
    </row>
    <row r="93" spans="1:65">
      <c r="A93" s="1" t="s">
        <v>341</v>
      </c>
    </row>
  </sheetData>
  <mergeCells count="268">
    <mergeCell ref="B83:N83"/>
    <mergeCell ref="A90:AK91"/>
    <mergeCell ref="A87:AL87"/>
    <mergeCell ref="O84:S84"/>
    <mergeCell ref="B84:N84"/>
    <mergeCell ref="T84:AC84"/>
    <mergeCell ref="AD84:AR84"/>
    <mergeCell ref="AX81:BL81"/>
    <mergeCell ref="AX80:BL80"/>
    <mergeCell ref="AS80:AW80"/>
    <mergeCell ref="AX79:BL79"/>
    <mergeCell ref="AS79:AW79"/>
    <mergeCell ref="O83:S83"/>
    <mergeCell ref="AD82:AR82"/>
    <mergeCell ref="T83:AC83"/>
    <mergeCell ref="AX84:BL84"/>
    <mergeCell ref="AS84:AW84"/>
    <mergeCell ref="AX82:BL82"/>
    <mergeCell ref="AS82:AW82"/>
    <mergeCell ref="AS83:AW83"/>
    <mergeCell ref="AX83:BL83"/>
    <mergeCell ref="B82:N82"/>
    <mergeCell ref="T82:AC82"/>
    <mergeCell ref="AS81:AW81"/>
    <mergeCell ref="T80:AC80"/>
    <mergeCell ref="T81:AC81"/>
    <mergeCell ref="AD80:AR80"/>
    <mergeCell ref="O82:S82"/>
    <mergeCell ref="B81:N81"/>
    <mergeCell ref="O80:S80"/>
    <mergeCell ref="O81:S81"/>
    <mergeCell ref="T74:AC74"/>
    <mergeCell ref="T75:AC75"/>
    <mergeCell ref="T78:AC78"/>
    <mergeCell ref="O77:S77"/>
    <mergeCell ref="T76:AC76"/>
    <mergeCell ref="O76:S76"/>
    <mergeCell ref="O74:S74"/>
    <mergeCell ref="AD76:AR76"/>
    <mergeCell ref="AS76:AW76"/>
    <mergeCell ref="AS77:AW77"/>
    <mergeCell ref="AD79:AR79"/>
    <mergeCell ref="AD77:AR77"/>
    <mergeCell ref="T77:AC77"/>
    <mergeCell ref="AS78:AW78"/>
    <mergeCell ref="AD78:AR78"/>
    <mergeCell ref="T79:AC79"/>
    <mergeCell ref="AD81:AR81"/>
    <mergeCell ref="AD83:AR83"/>
    <mergeCell ref="AX73:BL73"/>
    <mergeCell ref="AD74:AR74"/>
    <mergeCell ref="AD75:AR75"/>
    <mergeCell ref="AS75:AW75"/>
    <mergeCell ref="AX78:BL78"/>
    <mergeCell ref="AX76:BL76"/>
    <mergeCell ref="AX77:BL77"/>
    <mergeCell ref="AX72:BL72"/>
    <mergeCell ref="AS73:AW73"/>
    <mergeCell ref="AS74:AW74"/>
    <mergeCell ref="AX74:BL74"/>
    <mergeCell ref="AX75:BL75"/>
    <mergeCell ref="AS72:AW72"/>
    <mergeCell ref="B79:N79"/>
    <mergeCell ref="O71:S71"/>
    <mergeCell ref="O79:S79"/>
    <mergeCell ref="B78:N78"/>
    <mergeCell ref="B73:N73"/>
    <mergeCell ref="B75:N75"/>
    <mergeCell ref="O78:S78"/>
    <mergeCell ref="O73:S73"/>
    <mergeCell ref="O75:S75"/>
    <mergeCell ref="B77:N77"/>
    <mergeCell ref="B76:N76"/>
    <mergeCell ref="O72:S72"/>
    <mergeCell ref="B72:N72"/>
    <mergeCell ref="B74:N74"/>
    <mergeCell ref="B80:N80"/>
    <mergeCell ref="T73:AC73"/>
    <mergeCell ref="T70:AC70"/>
    <mergeCell ref="T72:AC72"/>
    <mergeCell ref="B68:N68"/>
    <mergeCell ref="AS71:AW71"/>
    <mergeCell ref="AD71:AR71"/>
    <mergeCell ref="T69:AC69"/>
    <mergeCell ref="T71:AC71"/>
    <mergeCell ref="AS70:AW70"/>
    <mergeCell ref="AD73:AR73"/>
    <mergeCell ref="O69:S69"/>
    <mergeCell ref="O70:S70"/>
    <mergeCell ref="AD70:AR70"/>
    <mergeCell ref="AD69:AR69"/>
    <mergeCell ref="B67:N67"/>
    <mergeCell ref="B70:N70"/>
    <mergeCell ref="B71:N71"/>
    <mergeCell ref="O65:S65"/>
    <mergeCell ref="T65:AC65"/>
    <mergeCell ref="T68:AC68"/>
    <mergeCell ref="T67:AC67"/>
    <mergeCell ref="AD68:AR68"/>
    <mergeCell ref="AD72:AR72"/>
    <mergeCell ref="T66:AC66"/>
    <mergeCell ref="AD66:AR66"/>
    <mergeCell ref="AD67:AR67"/>
    <mergeCell ref="AX69:BL69"/>
    <mergeCell ref="AX67:BL67"/>
    <mergeCell ref="AX68:BL68"/>
    <mergeCell ref="AS65:AW65"/>
    <mergeCell ref="AX65:BL65"/>
    <mergeCell ref="AD65:AR65"/>
    <mergeCell ref="AS67:AW67"/>
    <mergeCell ref="AS69:AW69"/>
    <mergeCell ref="AX64:BL64"/>
    <mergeCell ref="AS64:AW64"/>
    <mergeCell ref="AX71:BL71"/>
    <mergeCell ref="B64:N64"/>
    <mergeCell ref="T64:AC64"/>
    <mergeCell ref="B66:N66"/>
    <mergeCell ref="B65:N65"/>
    <mergeCell ref="O64:S64"/>
    <mergeCell ref="O68:S68"/>
    <mergeCell ref="AS68:AW68"/>
    <mergeCell ref="AX62:BL62"/>
    <mergeCell ref="A59:BL59"/>
    <mergeCell ref="AD62:AR62"/>
    <mergeCell ref="AX70:BL70"/>
    <mergeCell ref="B69:N69"/>
    <mergeCell ref="AX66:BL66"/>
    <mergeCell ref="AS66:AW66"/>
    <mergeCell ref="AD64:AR64"/>
    <mergeCell ref="O66:S66"/>
    <mergeCell ref="O67:S67"/>
    <mergeCell ref="AD63:AR63"/>
    <mergeCell ref="T62:AC62"/>
    <mergeCell ref="T63:AC63"/>
    <mergeCell ref="AS63:AW63"/>
    <mergeCell ref="A57:C57"/>
    <mergeCell ref="A60:BL60"/>
    <mergeCell ref="AS62:AW62"/>
    <mergeCell ref="O63:S63"/>
    <mergeCell ref="AX63:BL63"/>
    <mergeCell ref="B63:N63"/>
    <mergeCell ref="AB56:AI56"/>
    <mergeCell ref="T55:AA55"/>
    <mergeCell ref="D56:S56"/>
    <mergeCell ref="D55:S55"/>
    <mergeCell ref="B62:N62"/>
    <mergeCell ref="AJ56:AQ56"/>
    <mergeCell ref="T56:AA56"/>
    <mergeCell ref="A56:C56"/>
    <mergeCell ref="O62:S62"/>
    <mergeCell ref="D45:AC45"/>
    <mergeCell ref="A55:C55"/>
    <mergeCell ref="AB55:AI55"/>
    <mergeCell ref="T52:AA53"/>
    <mergeCell ref="AD47:AK47"/>
    <mergeCell ref="D47:AC47"/>
    <mergeCell ref="D52:S53"/>
    <mergeCell ref="A47:C47"/>
    <mergeCell ref="D46:AC46"/>
    <mergeCell ref="AJ55:AQ55"/>
    <mergeCell ref="A54:C54"/>
    <mergeCell ref="AJ54:AQ54"/>
    <mergeCell ref="AB54:AI54"/>
    <mergeCell ref="T54:AA54"/>
    <mergeCell ref="A50:BL50"/>
    <mergeCell ref="D54:S54"/>
    <mergeCell ref="AJ52:AQ53"/>
    <mergeCell ref="A52:C53"/>
    <mergeCell ref="AD46:AK46"/>
    <mergeCell ref="AT46:BA46"/>
    <mergeCell ref="AB52:AI53"/>
    <mergeCell ref="A46:C46"/>
    <mergeCell ref="AL46:AS46"/>
    <mergeCell ref="AL47:AS47"/>
    <mergeCell ref="AT47:BA47"/>
    <mergeCell ref="A24:F24"/>
    <mergeCell ref="A22:BL22"/>
    <mergeCell ref="U19:X19"/>
    <mergeCell ref="G31:AZ31"/>
    <mergeCell ref="G25:AZ25"/>
    <mergeCell ref="G26:AZ26"/>
    <mergeCell ref="G24:AZ24"/>
    <mergeCell ref="D42:AC42"/>
    <mergeCell ref="AD40:AK41"/>
    <mergeCell ref="AL40:AS41"/>
    <mergeCell ref="G35:AZ35"/>
    <mergeCell ref="A38:BL38"/>
    <mergeCell ref="A40:C41"/>
    <mergeCell ref="A42:C42"/>
    <mergeCell ref="A35:F35"/>
    <mergeCell ref="AT45:BA45"/>
    <mergeCell ref="AD42:AK42"/>
    <mergeCell ref="AL42:AS42"/>
    <mergeCell ref="AT42:BA42"/>
    <mergeCell ref="AT43:BA43"/>
    <mergeCell ref="AL45:AS45"/>
    <mergeCell ref="AD45:AK45"/>
    <mergeCell ref="D44:AC44"/>
    <mergeCell ref="AL43:AS43"/>
    <mergeCell ref="A43:C43"/>
    <mergeCell ref="A44:C44"/>
    <mergeCell ref="AD44:AK44"/>
    <mergeCell ref="Q43:AC43"/>
    <mergeCell ref="AL44:AS44"/>
    <mergeCell ref="A45:C45"/>
    <mergeCell ref="AT44:BA44"/>
    <mergeCell ref="AD43:AK43"/>
    <mergeCell ref="BC16:BI16"/>
    <mergeCell ref="A30:BL30"/>
    <mergeCell ref="A28:F28"/>
    <mergeCell ref="G28:AZ28"/>
    <mergeCell ref="D40:AC41"/>
    <mergeCell ref="AT40:BA41"/>
    <mergeCell ref="A39:AZ39"/>
    <mergeCell ref="BC15:BI15"/>
    <mergeCell ref="A21:BL21"/>
    <mergeCell ref="S17:Y17"/>
    <mergeCell ref="A20:BL20"/>
    <mergeCell ref="AR19:BC19"/>
    <mergeCell ref="L18:Q18"/>
    <mergeCell ref="A19:T19"/>
    <mergeCell ref="A18:K18"/>
    <mergeCell ref="G33:AZ33"/>
    <mergeCell ref="A25:F25"/>
    <mergeCell ref="A27:F27"/>
    <mergeCell ref="G27:AZ27"/>
    <mergeCell ref="A33:F33"/>
    <mergeCell ref="A29:K29"/>
    <mergeCell ref="L29:BL29"/>
    <mergeCell ref="A31:F31"/>
    <mergeCell ref="A32:F32"/>
    <mergeCell ref="BB1:BL1"/>
    <mergeCell ref="AO2:BL2"/>
    <mergeCell ref="AO3:BL3"/>
    <mergeCell ref="AO4:BF4"/>
    <mergeCell ref="A34:F34"/>
    <mergeCell ref="G34:AZ34"/>
    <mergeCell ref="A26:F26"/>
    <mergeCell ref="C17:K17"/>
    <mergeCell ref="A17:B17"/>
    <mergeCell ref="G32:AZ32"/>
    <mergeCell ref="L17:R17"/>
    <mergeCell ref="AA17:BB17"/>
    <mergeCell ref="BC13:BI13"/>
    <mergeCell ref="AO5:BF5"/>
    <mergeCell ref="AO7:BF7"/>
    <mergeCell ref="AO6:BF6"/>
    <mergeCell ref="A10:BL10"/>
    <mergeCell ref="A11:BL11"/>
    <mergeCell ref="L15:AX15"/>
    <mergeCell ref="L16:AX16"/>
    <mergeCell ref="A15:B15"/>
    <mergeCell ref="C13:K13"/>
    <mergeCell ref="C15:K15"/>
    <mergeCell ref="L13:AX13"/>
    <mergeCell ref="A16:K16"/>
    <mergeCell ref="A13:B13"/>
    <mergeCell ref="A14:K14"/>
    <mergeCell ref="L14:AX14"/>
    <mergeCell ref="BC14:BI14"/>
    <mergeCell ref="S18:Y18"/>
    <mergeCell ref="BC18:BI18"/>
    <mergeCell ref="AB18:BB18"/>
    <mergeCell ref="AN19:AQ19"/>
    <mergeCell ref="BH19:BL19"/>
    <mergeCell ref="BD19:BG19"/>
    <mergeCell ref="Y19:AM19"/>
    <mergeCell ref="BC17:BI17"/>
  </mergeCells>
  <phoneticPr fontId="17" type="noConversion"/>
  <pageMargins left="0.11811023622047245" right="0.31496062992125984" top="0.59055118110236227" bottom="0.19685039370078741" header="0" footer="0"/>
  <pageSetup paperSize="9" scale="75" fitToHeight="999" orientation="landscape" r:id="rId1"/>
  <headerFooter alignWithMargins="0"/>
  <rowBreaks count="2" manualBreakCount="2">
    <brk id="36" max="64" man="1"/>
    <brk id="75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D89"/>
  <sheetViews>
    <sheetView view="pageBreakPreview" topLeftCell="A37" zoomScaleNormal="100" zoomScaleSheetLayoutView="85" workbookViewId="0">
      <selection activeCell="AO8" sqref="AO8"/>
    </sheetView>
  </sheetViews>
  <sheetFormatPr defaultRowHeight="12.75"/>
  <cols>
    <col min="1" max="22" width="2.85546875" style="1" customWidth="1"/>
    <col min="23" max="23" width="3.42578125" style="1" customWidth="1"/>
    <col min="24" max="39" width="2.85546875" style="1" customWidth="1"/>
    <col min="40" max="40" width="3.85546875" style="1" customWidth="1"/>
    <col min="41" max="54" width="2.85546875" style="1" customWidth="1"/>
    <col min="55" max="55" width="1.28515625" style="1" customWidth="1"/>
    <col min="56" max="59" width="2.85546875" style="1" customWidth="1"/>
    <col min="60" max="60" width="2.140625" style="1" customWidth="1"/>
    <col min="61" max="61" width="2.85546875" style="1" customWidth="1"/>
    <col min="62" max="63" width="2.42578125" style="1" customWidth="1"/>
    <col min="64" max="65" width="2.85546875" style="1" customWidth="1"/>
    <col min="66" max="74" width="3" style="1" customWidth="1"/>
    <col min="75" max="16384" width="9.140625" style="1"/>
  </cols>
  <sheetData>
    <row r="1" spans="1:65" ht="57.7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  <c r="BK1" s="317"/>
      <c r="BL1" s="317"/>
    </row>
    <row r="2" spans="1:65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</row>
    <row r="3" spans="1:65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5" ht="32.1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5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5" ht="17.25" customHeight="1"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M6" s="2"/>
    </row>
    <row r="7" spans="1:65" ht="15.95" customHeight="1">
      <c r="AO7" s="290" t="s">
        <v>379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5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</row>
    <row r="11" spans="1:65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</row>
    <row r="12" spans="1:65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5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  <c r="BK13" s="155"/>
      <c r="BL13" s="155"/>
    </row>
    <row r="14" spans="1:65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5" t="s">
        <v>250</v>
      </c>
      <c r="BD14" s="295"/>
      <c r="BE14" s="295"/>
      <c r="BF14" s="295"/>
      <c r="BG14" s="295"/>
      <c r="BH14" s="295"/>
      <c r="BI14" s="295"/>
      <c r="BJ14" s="145"/>
      <c r="BK14" s="145"/>
      <c r="BL14" s="145"/>
    </row>
    <row r="15" spans="1:65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  <c r="BK15" s="155"/>
      <c r="BL15" s="155"/>
    </row>
    <row r="16" spans="1:65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5" t="s">
        <v>250</v>
      </c>
      <c r="BD16" s="295"/>
      <c r="BE16" s="295"/>
      <c r="BF16" s="295"/>
      <c r="BG16" s="295"/>
      <c r="BH16" s="295"/>
      <c r="BI16" s="295"/>
      <c r="BJ16" s="145"/>
      <c r="BK16" s="145"/>
      <c r="BL16" s="145"/>
    </row>
    <row r="17" spans="1:64" ht="19.5" customHeight="1">
      <c r="A17" s="309" t="s">
        <v>211</v>
      </c>
      <c r="B17" s="309"/>
      <c r="C17" s="307" t="s">
        <v>156</v>
      </c>
      <c r="D17" s="307"/>
      <c r="E17" s="307"/>
      <c r="F17" s="307"/>
      <c r="G17" s="307"/>
      <c r="H17" s="307"/>
      <c r="I17" s="307"/>
      <c r="J17" s="307"/>
      <c r="K17" s="307"/>
      <c r="L17" s="307" t="s">
        <v>279</v>
      </c>
      <c r="M17" s="308"/>
      <c r="N17" s="308"/>
      <c r="O17" s="308"/>
      <c r="P17" s="308"/>
      <c r="Q17" s="308"/>
      <c r="R17" s="308"/>
      <c r="S17" s="307" t="s">
        <v>67</v>
      </c>
      <c r="T17" s="308"/>
      <c r="U17" s="308"/>
      <c r="V17" s="308"/>
      <c r="W17" s="308"/>
      <c r="X17" s="308"/>
      <c r="Y17" s="308"/>
      <c r="Z17" s="171"/>
      <c r="AA17" s="311" t="s">
        <v>157</v>
      </c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3">
        <v>17201100000</v>
      </c>
      <c r="BD17" s="313"/>
      <c r="BE17" s="313"/>
      <c r="BF17" s="313"/>
      <c r="BG17" s="313"/>
      <c r="BH17" s="313"/>
      <c r="BI17" s="313"/>
      <c r="BJ17" s="155"/>
      <c r="BK17" s="155"/>
      <c r="BL17" s="155"/>
    </row>
    <row r="18" spans="1:64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 t="s">
        <v>255</v>
      </c>
      <c r="BD18" s="295"/>
      <c r="BE18" s="295"/>
      <c r="BF18" s="295"/>
      <c r="BG18" s="295"/>
      <c r="BH18" s="295"/>
      <c r="BI18" s="295"/>
      <c r="BJ18" s="145"/>
      <c r="BK18" s="145"/>
      <c r="BL18" s="145"/>
    </row>
    <row r="19" spans="1:64" ht="20.100000000000001" customHeight="1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</row>
    <row r="20" spans="1:64" ht="24.95" customHeight="1">
      <c r="A20" s="302" t="s">
        <v>5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294">
        <f>SUM(AN20,BD20)</f>
        <v>23641300</v>
      </c>
      <c r="V20" s="294"/>
      <c r="W20" s="294"/>
      <c r="X20" s="294"/>
      <c r="Y20" s="301" t="s">
        <v>229</v>
      </c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294">
        <f>23615700+60600+60000-95000</f>
        <v>23641300</v>
      </c>
      <c r="AO20" s="294"/>
      <c r="AP20" s="294"/>
      <c r="AQ20" s="294"/>
      <c r="AR20" s="345" t="s">
        <v>230</v>
      </c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294">
        <v>0</v>
      </c>
      <c r="BE20" s="294"/>
      <c r="BF20" s="294"/>
      <c r="BG20" s="294"/>
      <c r="BH20" s="301" t="s">
        <v>231</v>
      </c>
      <c r="BI20" s="301"/>
      <c r="BJ20" s="301"/>
      <c r="BK20" s="301"/>
      <c r="BL20" s="301"/>
    </row>
    <row r="21" spans="1:64" ht="18.7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9"/>
      <c r="V21" s="149"/>
      <c r="W21" s="149"/>
      <c r="X21" s="149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9"/>
      <c r="AO21" s="149"/>
      <c r="AP21" s="149"/>
      <c r="AQ21" s="149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9"/>
      <c r="BE21" s="149"/>
      <c r="BF21" s="149"/>
      <c r="BG21" s="149"/>
      <c r="BH21" s="147"/>
      <c r="BI21" s="147"/>
      <c r="BJ21" s="147"/>
      <c r="BK21" s="147"/>
      <c r="BL21" s="147"/>
    </row>
    <row r="22" spans="1:64" ht="15.75" customHeight="1">
      <c r="A22" s="296" t="s">
        <v>6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</row>
    <row r="23" spans="1:64" ht="47.25" customHeight="1">
      <c r="A23" s="292" t="s">
        <v>381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</row>
    <row r="24" spans="1:64" ht="22.5" customHeight="1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</row>
    <row r="25" spans="1:64" ht="15.75" customHeight="1">
      <c r="A25" s="290" t="s">
        <v>195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</row>
    <row r="27" spans="1:64" ht="27.95" customHeight="1">
      <c r="A27" s="303" t="s">
        <v>9</v>
      </c>
      <c r="B27" s="303"/>
      <c r="C27" s="303"/>
      <c r="D27" s="303"/>
      <c r="E27" s="303"/>
      <c r="F27" s="303"/>
      <c r="G27" s="303" t="s">
        <v>196</v>
      </c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</row>
    <row r="28" spans="1:64" s="113" customFormat="1" ht="15.75" customHeight="1">
      <c r="A28" s="255">
        <v>1</v>
      </c>
      <c r="B28" s="255"/>
      <c r="C28" s="255"/>
      <c r="D28" s="255"/>
      <c r="E28" s="255"/>
      <c r="F28" s="255"/>
      <c r="G28" s="255">
        <v>2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</row>
    <row r="29" spans="1:64" ht="10.5" hidden="1" customHeight="1">
      <c r="A29" s="191" t="s">
        <v>23</v>
      </c>
      <c r="B29" s="191"/>
      <c r="C29" s="191"/>
      <c r="D29" s="191"/>
      <c r="E29" s="191"/>
      <c r="F29" s="191"/>
      <c r="G29" s="256" t="s">
        <v>24</v>
      </c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</row>
    <row r="30" spans="1:64" ht="12.75" customHeight="1">
      <c r="A30" s="191">
        <v>1</v>
      </c>
      <c r="B30" s="191"/>
      <c r="C30" s="191"/>
      <c r="D30" s="191"/>
      <c r="E30" s="191"/>
      <c r="F30" s="191"/>
      <c r="G30" s="254" t="s">
        <v>237</v>
      </c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</row>
    <row r="31" spans="1:64">
      <c r="A31" s="191"/>
      <c r="B31" s="191"/>
      <c r="C31" s="191"/>
      <c r="D31" s="191"/>
      <c r="E31" s="191"/>
      <c r="F31" s="191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64" ht="24.75" customHeight="1">
      <c r="A32" s="3"/>
      <c r="B32" s="3"/>
      <c r="C32" s="3"/>
      <c r="D32" s="3"/>
      <c r="E32" s="3"/>
      <c r="F32" s="3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</row>
    <row r="33" spans="1:64" ht="31.5" customHeight="1">
      <c r="A33" s="290" t="s">
        <v>197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346" t="s">
        <v>194</v>
      </c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</row>
    <row r="34" spans="1:64" ht="24.7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</row>
    <row r="35" spans="1:64" ht="21.75" customHeight="1">
      <c r="A35" s="290" t="s">
        <v>198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</row>
    <row r="36" spans="1:64" ht="27.95" customHeight="1">
      <c r="A36" s="303" t="s">
        <v>9</v>
      </c>
      <c r="B36" s="303"/>
      <c r="C36" s="303"/>
      <c r="D36" s="303"/>
      <c r="E36" s="303"/>
      <c r="F36" s="303"/>
      <c r="G36" s="303" t="s">
        <v>148</v>
      </c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</row>
    <row r="37" spans="1:64" s="113" customFormat="1" ht="15.75" customHeight="1">
      <c r="A37" s="255">
        <v>1</v>
      </c>
      <c r="B37" s="255"/>
      <c r="C37" s="255"/>
      <c r="D37" s="255"/>
      <c r="E37" s="255"/>
      <c r="F37" s="255"/>
      <c r="G37" s="255">
        <v>2</v>
      </c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</row>
    <row r="38" spans="1:64" ht="10.5" hidden="1" customHeight="1">
      <c r="A38" s="191" t="s">
        <v>23</v>
      </c>
      <c r="B38" s="191"/>
      <c r="C38" s="191"/>
      <c r="D38" s="191"/>
      <c r="E38" s="191"/>
      <c r="F38" s="191"/>
      <c r="G38" s="256" t="s">
        <v>24</v>
      </c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</row>
    <row r="39" spans="1:64" ht="16.5" customHeight="1">
      <c r="A39" s="191">
        <v>1</v>
      </c>
      <c r="B39" s="191"/>
      <c r="C39" s="191"/>
      <c r="D39" s="191"/>
      <c r="E39" s="191"/>
      <c r="F39" s="191"/>
      <c r="G39" s="254" t="s">
        <v>212</v>
      </c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</row>
    <row r="40" spans="1:64">
      <c r="A40" s="191"/>
      <c r="B40" s="191"/>
      <c r="C40" s="191"/>
      <c r="D40" s="191"/>
      <c r="E40" s="191"/>
      <c r="F40" s="191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</row>
    <row r="41" spans="1:6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ht="15.75" customHeight="1">
      <c r="A43" s="296" t="s">
        <v>199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6"/>
      <c r="BH43" s="296"/>
      <c r="BI43" s="296"/>
      <c r="BJ43" s="296"/>
      <c r="BK43" s="296"/>
      <c r="BL43" s="296"/>
    </row>
    <row r="44" spans="1:64" ht="15" customHeight="1">
      <c r="A44" s="275" t="s">
        <v>228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15.95" customHeight="1">
      <c r="A45" s="257" t="s">
        <v>9</v>
      </c>
      <c r="B45" s="257"/>
      <c r="C45" s="257"/>
      <c r="D45" s="258" t="s">
        <v>191</v>
      </c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60"/>
      <c r="AD45" s="257" t="s">
        <v>11</v>
      </c>
      <c r="AE45" s="257"/>
      <c r="AF45" s="257"/>
      <c r="AG45" s="257"/>
      <c r="AH45" s="257"/>
      <c r="AI45" s="257"/>
      <c r="AJ45" s="257"/>
      <c r="AK45" s="257"/>
      <c r="AL45" s="257" t="s">
        <v>10</v>
      </c>
      <c r="AM45" s="257"/>
      <c r="AN45" s="257"/>
      <c r="AO45" s="257"/>
      <c r="AP45" s="257"/>
      <c r="AQ45" s="257"/>
      <c r="AR45" s="257"/>
      <c r="AS45" s="257"/>
      <c r="AT45" s="257" t="s">
        <v>240</v>
      </c>
      <c r="AU45" s="257"/>
      <c r="AV45" s="257"/>
      <c r="AW45" s="257"/>
      <c r="AX45" s="257"/>
      <c r="AY45" s="257"/>
      <c r="AZ45" s="257"/>
      <c r="BA45" s="257"/>
    </row>
    <row r="46" spans="1:64" ht="6" customHeight="1">
      <c r="A46" s="257"/>
      <c r="B46" s="257"/>
      <c r="C46" s="257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3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</row>
    <row r="47" spans="1:64" s="113" customFormat="1" ht="15.95" customHeight="1">
      <c r="A47" s="255">
        <v>1</v>
      </c>
      <c r="B47" s="255"/>
      <c r="C47" s="255"/>
      <c r="D47" s="264">
        <v>2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8"/>
      <c r="AD47" s="255">
        <v>3</v>
      </c>
      <c r="AE47" s="255"/>
      <c r="AF47" s="255"/>
      <c r="AG47" s="255"/>
      <c r="AH47" s="255"/>
      <c r="AI47" s="255"/>
      <c r="AJ47" s="255"/>
      <c r="AK47" s="255"/>
      <c r="AL47" s="255">
        <v>4</v>
      </c>
      <c r="AM47" s="255"/>
      <c r="AN47" s="255"/>
      <c r="AO47" s="255"/>
      <c r="AP47" s="255"/>
      <c r="AQ47" s="255"/>
      <c r="AR47" s="255"/>
      <c r="AS47" s="255"/>
      <c r="AT47" s="255">
        <v>5</v>
      </c>
      <c r="AU47" s="255"/>
      <c r="AV47" s="255"/>
      <c r="AW47" s="255"/>
      <c r="AX47" s="255"/>
      <c r="AY47" s="255"/>
      <c r="AZ47" s="255"/>
      <c r="BA47" s="255"/>
    </row>
    <row r="48" spans="1:64" s="5" customFormat="1" ht="6.75" hidden="1" customHeight="1">
      <c r="A48" s="191" t="s">
        <v>23</v>
      </c>
      <c r="B48" s="191"/>
      <c r="C48" s="191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256" t="s">
        <v>24</v>
      </c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43" t="s">
        <v>25</v>
      </c>
      <c r="AE48" s="243"/>
      <c r="AF48" s="243"/>
      <c r="AG48" s="243"/>
      <c r="AH48" s="243"/>
      <c r="AI48" s="243"/>
      <c r="AJ48" s="243"/>
      <c r="AK48" s="243"/>
      <c r="AL48" s="243" t="s">
        <v>26</v>
      </c>
      <c r="AM48" s="243"/>
      <c r="AN48" s="243"/>
      <c r="AO48" s="243"/>
      <c r="AP48" s="243"/>
      <c r="AQ48" s="243"/>
      <c r="AR48" s="243"/>
      <c r="AS48" s="243"/>
      <c r="AT48" s="253" t="s">
        <v>27</v>
      </c>
      <c r="AU48" s="243"/>
      <c r="AV48" s="243"/>
      <c r="AW48" s="243"/>
      <c r="AX48" s="243"/>
      <c r="AY48" s="243"/>
      <c r="AZ48" s="243"/>
      <c r="BA48" s="243"/>
    </row>
    <row r="49" spans="1:72" s="5" customFormat="1" ht="25.5" customHeight="1">
      <c r="A49" s="191">
        <v>1</v>
      </c>
      <c r="B49" s="191"/>
      <c r="C49" s="191"/>
      <c r="D49" s="265" t="s">
        <v>214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7"/>
      <c r="AD49" s="268">
        <f>AN20</f>
        <v>23641300</v>
      </c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>
        <f>SUM(AD49:AS49)</f>
        <v>23641300</v>
      </c>
      <c r="AU49" s="268"/>
      <c r="AV49" s="268"/>
      <c r="AW49" s="268"/>
      <c r="AX49" s="268"/>
      <c r="AY49" s="268"/>
      <c r="AZ49" s="268"/>
      <c r="BA49" s="268"/>
      <c r="BT49" s="1"/>
    </row>
    <row r="50" spans="1:72" ht="36.75" customHeight="1">
      <c r="A50" s="191">
        <v>2</v>
      </c>
      <c r="B50" s="191"/>
      <c r="C50" s="191"/>
      <c r="D50" s="265" t="s">
        <v>206</v>
      </c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7"/>
      <c r="AD50" s="268"/>
      <c r="AE50" s="268"/>
      <c r="AF50" s="268"/>
      <c r="AG50" s="268"/>
      <c r="AH50" s="268"/>
      <c r="AI50" s="268"/>
      <c r="AJ50" s="268"/>
      <c r="AK50" s="268"/>
      <c r="AL50" s="268">
        <v>0</v>
      </c>
      <c r="AM50" s="268"/>
      <c r="AN50" s="268"/>
      <c r="AO50" s="268"/>
      <c r="AP50" s="268"/>
      <c r="AQ50" s="268"/>
      <c r="AR50" s="268"/>
      <c r="AS50" s="268"/>
      <c r="AT50" s="268">
        <f>SUM(AD50:AS50)</f>
        <v>0</v>
      </c>
      <c r="AU50" s="268"/>
      <c r="AV50" s="268"/>
      <c r="AW50" s="268"/>
      <c r="AX50" s="268"/>
      <c r="AY50" s="268"/>
      <c r="AZ50" s="268"/>
      <c r="BA50" s="268"/>
    </row>
    <row r="51" spans="1:72" ht="34.5" hidden="1" customHeight="1">
      <c r="A51" s="191">
        <v>3</v>
      </c>
      <c r="B51" s="191"/>
      <c r="C51" s="191"/>
      <c r="D51" s="265" t="s">
        <v>207</v>
      </c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7"/>
      <c r="AD51" s="268"/>
      <c r="AE51" s="268"/>
      <c r="AF51" s="268"/>
      <c r="AG51" s="268"/>
      <c r="AH51" s="268"/>
      <c r="AI51" s="268"/>
      <c r="AJ51" s="268"/>
      <c r="AK51" s="268"/>
      <c r="AL51" s="268" t="e">
        <f>#REF!</f>
        <v>#REF!</v>
      </c>
      <c r="AM51" s="268"/>
      <c r="AN51" s="268"/>
      <c r="AO51" s="268"/>
      <c r="AP51" s="268"/>
      <c r="AQ51" s="268"/>
      <c r="AR51" s="268"/>
      <c r="AS51" s="268"/>
      <c r="AT51" s="268" t="e">
        <f>SUM(AD51:AS51)</f>
        <v>#REF!</v>
      </c>
      <c r="AU51" s="268"/>
      <c r="AV51" s="268"/>
      <c r="AW51" s="268"/>
      <c r="AX51" s="268"/>
      <c r="AY51" s="268"/>
      <c r="AZ51" s="268"/>
      <c r="BA51" s="268"/>
    </row>
    <row r="52" spans="1:72" s="5" customFormat="1" ht="12.75" customHeight="1">
      <c r="A52" s="332"/>
      <c r="B52" s="332"/>
      <c r="C52" s="332"/>
      <c r="D52" s="278" t="s">
        <v>333</v>
      </c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8"/>
      <c r="AD52" s="324">
        <f>SUM(AD49:AK51)</f>
        <v>23641300</v>
      </c>
      <c r="AE52" s="325"/>
      <c r="AF52" s="325"/>
      <c r="AG52" s="325"/>
      <c r="AH52" s="325"/>
      <c r="AI52" s="325"/>
      <c r="AJ52" s="325"/>
      <c r="AK52" s="326"/>
      <c r="AL52" s="324">
        <f>AL50</f>
        <v>0</v>
      </c>
      <c r="AM52" s="325"/>
      <c r="AN52" s="325"/>
      <c r="AO52" s="325"/>
      <c r="AP52" s="325"/>
      <c r="AQ52" s="325"/>
      <c r="AR52" s="325"/>
      <c r="AS52" s="326"/>
      <c r="AT52" s="324">
        <f>SUM(AT49)+AT50</f>
        <v>23641300</v>
      </c>
      <c r="AU52" s="325"/>
      <c r="AV52" s="325"/>
      <c r="AW52" s="325"/>
      <c r="AX52" s="325"/>
      <c r="AY52" s="325"/>
      <c r="AZ52" s="325"/>
      <c r="BA52" s="326"/>
    </row>
    <row r="53" spans="1:72" s="5" customFormat="1" ht="45" customHeight="1">
      <c r="A53" s="131"/>
      <c r="B53" s="131"/>
      <c r="C53" s="131"/>
      <c r="D53" s="12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</row>
    <row r="54" spans="1:72" ht="15.75" customHeight="1">
      <c r="A54" s="296" t="s">
        <v>209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6"/>
      <c r="BK54" s="296"/>
      <c r="BL54" s="296"/>
    </row>
    <row r="55" spans="1:72" ht="15" customHeight="1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20" t="s">
        <v>228</v>
      </c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2" ht="15.95" customHeight="1">
      <c r="A56" s="322" t="s">
        <v>100</v>
      </c>
      <c r="B56" s="322"/>
      <c r="C56" s="322"/>
      <c r="D56" s="191" t="s">
        <v>316</v>
      </c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257" t="s">
        <v>11</v>
      </c>
      <c r="U56" s="257"/>
      <c r="V56" s="257"/>
      <c r="W56" s="257"/>
      <c r="X56" s="257"/>
      <c r="Y56" s="257"/>
      <c r="Z56" s="257"/>
      <c r="AA56" s="257"/>
      <c r="AB56" s="257" t="s">
        <v>10</v>
      </c>
      <c r="AC56" s="257"/>
      <c r="AD56" s="257"/>
      <c r="AE56" s="257"/>
      <c r="AF56" s="257"/>
      <c r="AG56" s="257"/>
      <c r="AH56" s="257"/>
      <c r="AI56" s="257"/>
      <c r="AJ56" s="257" t="s">
        <v>240</v>
      </c>
      <c r="AK56" s="257"/>
      <c r="AL56" s="257"/>
      <c r="AM56" s="257"/>
      <c r="AN56" s="257"/>
      <c r="AO56" s="257"/>
      <c r="AP56" s="257"/>
      <c r="AQ56" s="257"/>
    </row>
    <row r="57" spans="1:72" ht="29.1" customHeight="1">
      <c r="A57" s="322"/>
      <c r="B57" s="322"/>
      <c r="C57" s="322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</row>
    <row r="58" spans="1:72" s="113" customFormat="1" ht="13.5" customHeight="1">
      <c r="A58" s="286">
        <v>1</v>
      </c>
      <c r="B58" s="286"/>
      <c r="C58" s="286"/>
      <c r="D58" s="255">
        <v>2</v>
      </c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3</v>
      </c>
      <c r="U58" s="255"/>
      <c r="V58" s="255"/>
      <c r="W58" s="255"/>
      <c r="X58" s="255"/>
      <c r="Y58" s="255"/>
      <c r="Z58" s="255"/>
      <c r="AA58" s="255"/>
      <c r="AB58" s="255">
        <v>4</v>
      </c>
      <c r="AC58" s="255"/>
      <c r="AD58" s="255"/>
      <c r="AE58" s="255"/>
      <c r="AF58" s="255"/>
      <c r="AG58" s="255"/>
      <c r="AH58" s="255"/>
      <c r="AI58" s="255"/>
      <c r="AJ58" s="255">
        <v>5</v>
      </c>
      <c r="AK58" s="255"/>
      <c r="AL58" s="255"/>
      <c r="AM58" s="255"/>
      <c r="AN58" s="255"/>
      <c r="AO58" s="255"/>
      <c r="AP58" s="255"/>
      <c r="AQ58" s="255"/>
    </row>
    <row r="59" spans="1:72" ht="18.75" customHeight="1">
      <c r="A59" s="287">
        <v>1</v>
      </c>
      <c r="B59" s="288"/>
      <c r="C59" s="289"/>
      <c r="D59" s="244" t="s">
        <v>190</v>
      </c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6"/>
      <c r="T59" s="268">
        <f>16230910+60000-95000</f>
        <v>16195910</v>
      </c>
      <c r="U59" s="268"/>
      <c r="V59" s="268"/>
      <c r="W59" s="268"/>
      <c r="X59" s="268"/>
      <c r="Y59" s="268"/>
      <c r="Z59" s="268"/>
      <c r="AA59" s="268"/>
      <c r="AB59" s="268">
        <f>AL50</f>
        <v>0</v>
      </c>
      <c r="AC59" s="268"/>
      <c r="AD59" s="268"/>
      <c r="AE59" s="268"/>
      <c r="AF59" s="268"/>
      <c r="AG59" s="268"/>
      <c r="AH59" s="268"/>
      <c r="AI59" s="268"/>
      <c r="AJ59" s="268">
        <f>T59+AB59</f>
        <v>16195910</v>
      </c>
      <c r="AK59" s="268"/>
      <c r="AL59" s="268"/>
      <c r="AM59" s="268"/>
      <c r="AN59" s="268"/>
      <c r="AO59" s="268"/>
      <c r="AP59" s="268"/>
      <c r="AQ59" s="268"/>
    </row>
    <row r="60" spans="1:72" s="5" customFormat="1" ht="12.75" customHeight="1">
      <c r="A60" s="338"/>
      <c r="B60" s="338"/>
      <c r="C60" s="338"/>
      <c r="D60" s="278" t="s">
        <v>333</v>
      </c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80"/>
      <c r="T60" s="277">
        <f>SUM(T59:AA59)</f>
        <v>16195910</v>
      </c>
      <c r="U60" s="277"/>
      <c r="V60" s="277"/>
      <c r="W60" s="277"/>
      <c r="X60" s="277"/>
      <c r="Y60" s="277"/>
      <c r="Z60" s="277"/>
      <c r="AA60" s="277"/>
      <c r="AB60" s="277">
        <f>SUM(AB59:AI59)</f>
        <v>0</v>
      </c>
      <c r="AC60" s="277"/>
      <c r="AD60" s="277"/>
      <c r="AE60" s="277"/>
      <c r="AF60" s="277"/>
      <c r="AG60" s="277"/>
      <c r="AH60" s="277"/>
      <c r="AI60" s="277"/>
      <c r="AJ60" s="277">
        <f>SUM(AJ59:AQ59)</f>
        <v>16195910</v>
      </c>
      <c r="AK60" s="277"/>
      <c r="AL60" s="277"/>
      <c r="AM60" s="277"/>
      <c r="AN60" s="277"/>
      <c r="AO60" s="277"/>
      <c r="AP60" s="277"/>
      <c r="AQ60" s="277"/>
    </row>
    <row r="61" spans="1:7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3" spans="1:72" ht="15.75" customHeight="1">
      <c r="A63" s="290" t="s">
        <v>215</v>
      </c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</row>
    <row r="64" spans="1:72" ht="3.75" customHeight="1">
      <c r="A64" s="275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</row>
    <row r="65" spans="1:82" ht="9.75" customHeight="1"/>
    <row r="66" spans="1:82" ht="30" customHeight="1">
      <c r="A66" s="134" t="s">
        <v>100</v>
      </c>
      <c r="B66" s="135"/>
      <c r="C66" s="257" t="s">
        <v>118</v>
      </c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 t="s">
        <v>13</v>
      </c>
      <c r="Q66" s="257"/>
      <c r="R66" s="257"/>
      <c r="S66" s="257"/>
      <c r="T66" s="257"/>
      <c r="U66" s="257" t="s">
        <v>12</v>
      </c>
      <c r="V66" s="257"/>
      <c r="W66" s="257"/>
      <c r="X66" s="257"/>
      <c r="Y66" s="257"/>
      <c r="Z66" s="257"/>
      <c r="AA66" s="257"/>
      <c r="AB66" s="257"/>
      <c r="AC66" s="257"/>
      <c r="AD66" s="257"/>
      <c r="AE66" s="257" t="s">
        <v>106</v>
      </c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 t="s">
        <v>107</v>
      </c>
      <c r="AU66" s="257"/>
      <c r="AV66" s="257"/>
      <c r="AW66" s="257"/>
      <c r="AX66" s="257"/>
      <c r="AY66" s="257"/>
      <c r="AZ66" s="257"/>
      <c r="BA66" s="257"/>
      <c r="BB66" s="257"/>
      <c r="BC66" s="257"/>
      <c r="BD66" s="257" t="s">
        <v>115</v>
      </c>
      <c r="BE66" s="257"/>
      <c r="BF66" s="257"/>
      <c r="BG66" s="257"/>
      <c r="BH66" s="257"/>
      <c r="BI66" s="257"/>
      <c r="BJ66" s="257"/>
      <c r="BK66" s="257"/>
      <c r="BL66" s="257"/>
      <c r="BM66" s="257"/>
    </row>
    <row r="67" spans="1:82" s="113" customFormat="1" ht="15.75" customHeight="1">
      <c r="A67" s="136">
        <v>1</v>
      </c>
      <c r="B67" s="137"/>
      <c r="C67" s="255">
        <v>2</v>
      </c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>
        <v>3</v>
      </c>
      <c r="Q67" s="255"/>
      <c r="R67" s="255"/>
      <c r="S67" s="255"/>
      <c r="T67" s="255"/>
      <c r="U67" s="255">
        <v>4</v>
      </c>
      <c r="V67" s="255"/>
      <c r="W67" s="255"/>
      <c r="X67" s="255"/>
      <c r="Y67" s="255"/>
      <c r="Z67" s="255"/>
      <c r="AA67" s="255"/>
      <c r="AB67" s="255"/>
      <c r="AC67" s="255"/>
      <c r="AD67" s="255"/>
      <c r="AE67" s="255">
        <v>5</v>
      </c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>
        <v>6</v>
      </c>
      <c r="AU67" s="255"/>
      <c r="AV67" s="255"/>
      <c r="AW67" s="255"/>
      <c r="AX67" s="255"/>
      <c r="AY67" s="255"/>
      <c r="AZ67" s="255"/>
      <c r="BA67" s="255"/>
      <c r="BB67" s="255"/>
      <c r="BC67" s="255"/>
      <c r="BD67" s="255">
        <v>7</v>
      </c>
      <c r="BE67" s="255"/>
      <c r="BF67" s="255"/>
      <c r="BG67" s="255"/>
      <c r="BH67" s="255"/>
      <c r="BI67" s="255"/>
      <c r="BJ67" s="255"/>
      <c r="BK67" s="255"/>
      <c r="BL67" s="255"/>
      <c r="BM67" s="255"/>
    </row>
    <row r="68" spans="1:82" ht="13.5" hidden="1" customHeight="1">
      <c r="C68" s="256" t="s">
        <v>24</v>
      </c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191" t="s">
        <v>33</v>
      </c>
      <c r="Q68" s="191"/>
      <c r="R68" s="191"/>
      <c r="S68" s="191"/>
      <c r="T68" s="191"/>
      <c r="U68" s="256" t="s">
        <v>34</v>
      </c>
      <c r="V68" s="256"/>
      <c r="W68" s="256"/>
      <c r="X68" s="256"/>
      <c r="Y68" s="256"/>
      <c r="Z68" s="256"/>
      <c r="AA68" s="256"/>
      <c r="AB68" s="256"/>
      <c r="AC68" s="256"/>
      <c r="AD68" s="256"/>
      <c r="AE68" s="243" t="s">
        <v>37</v>
      </c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56" t="s">
        <v>34</v>
      </c>
      <c r="AU68" s="256"/>
      <c r="AV68" s="256"/>
      <c r="AW68" s="256"/>
      <c r="AX68" s="256"/>
      <c r="AY68" s="256"/>
      <c r="AZ68" s="256"/>
      <c r="BA68" s="256"/>
      <c r="BB68" s="256"/>
      <c r="BC68" s="256"/>
      <c r="BD68" s="256" t="s">
        <v>34</v>
      </c>
      <c r="BE68" s="256"/>
      <c r="BF68" s="256"/>
      <c r="BG68" s="256"/>
      <c r="BH68" s="256"/>
      <c r="BI68" s="256"/>
      <c r="BJ68" s="256"/>
      <c r="BK68" s="256"/>
      <c r="BL68" s="256"/>
      <c r="BM68" s="256"/>
      <c r="CD68" s="1" t="s">
        <v>32</v>
      </c>
    </row>
    <row r="69" spans="1:82" s="5" customFormat="1">
      <c r="A69" s="138">
        <v>1</v>
      </c>
      <c r="B69" s="139"/>
      <c r="C69" s="278" t="s">
        <v>39</v>
      </c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80"/>
      <c r="P69" s="271" t="s">
        <v>38</v>
      </c>
      <c r="Q69" s="271"/>
      <c r="R69" s="271"/>
      <c r="S69" s="271"/>
      <c r="T69" s="271"/>
      <c r="U69" s="323" t="s">
        <v>38</v>
      </c>
      <c r="V69" s="323"/>
      <c r="W69" s="323"/>
      <c r="X69" s="323"/>
      <c r="Y69" s="323"/>
      <c r="Z69" s="323"/>
      <c r="AA69" s="323"/>
      <c r="AB69" s="323"/>
      <c r="AC69" s="323"/>
      <c r="AD69" s="323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323" t="s">
        <v>38</v>
      </c>
      <c r="AU69" s="323"/>
      <c r="AV69" s="323"/>
      <c r="AW69" s="323"/>
      <c r="AX69" s="323"/>
      <c r="AY69" s="323"/>
      <c r="AZ69" s="323"/>
      <c r="BA69" s="323"/>
      <c r="BB69" s="323"/>
      <c r="BC69" s="323"/>
      <c r="BD69" s="323" t="s">
        <v>38</v>
      </c>
      <c r="BE69" s="323"/>
      <c r="BF69" s="323"/>
      <c r="BG69" s="323"/>
      <c r="BH69" s="323"/>
      <c r="BI69" s="323"/>
      <c r="BJ69" s="323"/>
      <c r="BK69" s="323"/>
      <c r="BL69" s="323"/>
      <c r="BM69" s="323"/>
    </row>
    <row r="70" spans="1:82" ht="13.5" customHeight="1">
      <c r="A70" s="140"/>
      <c r="B70" s="141"/>
      <c r="C70" s="244" t="s">
        <v>66</v>
      </c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6"/>
      <c r="P70" s="242" t="s">
        <v>41</v>
      </c>
      <c r="Q70" s="242"/>
      <c r="R70" s="242"/>
      <c r="S70" s="242"/>
      <c r="T70" s="242"/>
      <c r="U70" s="265" t="s">
        <v>260</v>
      </c>
      <c r="V70" s="281"/>
      <c r="W70" s="281"/>
      <c r="X70" s="281"/>
      <c r="Y70" s="281"/>
      <c r="Z70" s="281"/>
      <c r="AA70" s="281"/>
      <c r="AB70" s="281"/>
      <c r="AC70" s="281"/>
      <c r="AD70" s="282"/>
      <c r="AE70" s="351">
        <v>2</v>
      </c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48">
        <v>0</v>
      </c>
      <c r="AU70" s="349"/>
      <c r="AV70" s="349"/>
      <c r="AW70" s="349"/>
      <c r="AX70" s="349"/>
      <c r="AY70" s="349"/>
      <c r="AZ70" s="349"/>
      <c r="BA70" s="349"/>
      <c r="BB70" s="349"/>
      <c r="BC70" s="350"/>
      <c r="BD70" s="348">
        <f>SUM(AE70:BC70)</f>
        <v>2</v>
      </c>
      <c r="BE70" s="349"/>
      <c r="BF70" s="349"/>
      <c r="BG70" s="349"/>
      <c r="BH70" s="349"/>
      <c r="BI70" s="349"/>
      <c r="BJ70" s="349"/>
      <c r="BK70" s="349"/>
      <c r="BL70" s="349"/>
      <c r="BM70" s="350"/>
    </row>
    <row r="71" spans="1:82" ht="21" customHeight="1">
      <c r="A71" s="140"/>
      <c r="B71" s="141"/>
      <c r="C71" s="244" t="s">
        <v>40</v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6"/>
      <c r="P71" s="242" t="s">
        <v>41</v>
      </c>
      <c r="Q71" s="242"/>
      <c r="R71" s="242"/>
      <c r="S71" s="242"/>
      <c r="T71" s="242"/>
      <c r="U71" s="244" t="s">
        <v>260</v>
      </c>
      <c r="V71" s="245"/>
      <c r="W71" s="245"/>
      <c r="X71" s="245"/>
      <c r="Y71" s="245"/>
      <c r="Z71" s="245"/>
      <c r="AA71" s="245"/>
      <c r="AB71" s="245"/>
      <c r="AC71" s="245"/>
      <c r="AD71" s="246"/>
      <c r="AE71" s="351">
        <v>290.5</v>
      </c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48">
        <v>0</v>
      </c>
      <c r="AU71" s="349"/>
      <c r="AV71" s="349"/>
      <c r="AW71" s="349"/>
      <c r="AX71" s="349"/>
      <c r="AY71" s="349"/>
      <c r="AZ71" s="349"/>
      <c r="BA71" s="349"/>
      <c r="BB71" s="349"/>
      <c r="BC71" s="350"/>
      <c r="BD71" s="348">
        <f t="shared" ref="BD71:BD79" si="0">SUM(AE71:BC71)</f>
        <v>290.5</v>
      </c>
      <c r="BE71" s="349"/>
      <c r="BF71" s="349"/>
      <c r="BG71" s="349"/>
      <c r="BH71" s="349"/>
      <c r="BI71" s="349"/>
      <c r="BJ71" s="349"/>
      <c r="BK71" s="349"/>
      <c r="BL71" s="349"/>
      <c r="BM71" s="350"/>
    </row>
    <row r="72" spans="1:82" ht="19.5" customHeight="1">
      <c r="A72" s="142"/>
      <c r="B72" s="143"/>
      <c r="C72" s="247" t="s">
        <v>280</v>
      </c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9"/>
      <c r="P72" s="242" t="s">
        <v>41</v>
      </c>
      <c r="Q72" s="242"/>
      <c r="R72" s="242"/>
      <c r="S72" s="242"/>
      <c r="T72" s="242"/>
      <c r="U72" s="244" t="s">
        <v>260</v>
      </c>
      <c r="V72" s="245"/>
      <c r="W72" s="245"/>
      <c r="X72" s="245"/>
      <c r="Y72" s="245"/>
      <c r="Z72" s="245"/>
      <c r="AA72" s="245"/>
      <c r="AB72" s="245"/>
      <c r="AC72" s="245"/>
      <c r="AD72" s="246"/>
      <c r="AE72" s="351">
        <v>106.5</v>
      </c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48">
        <v>0</v>
      </c>
      <c r="AU72" s="349"/>
      <c r="AV72" s="349"/>
      <c r="AW72" s="349"/>
      <c r="AX72" s="349"/>
      <c r="AY72" s="349"/>
      <c r="AZ72" s="349"/>
      <c r="BA72" s="349"/>
      <c r="BB72" s="349"/>
      <c r="BC72" s="350"/>
      <c r="BD72" s="348">
        <f t="shared" si="0"/>
        <v>106.5</v>
      </c>
      <c r="BE72" s="349"/>
      <c r="BF72" s="349"/>
      <c r="BG72" s="349"/>
      <c r="BH72" s="349"/>
      <c r="BI72" s="349"/>
      <c r="BJ72" s="349"/>
      <c r="BK72" s="349"/>
      <c r="BL72" s="349"/>
      <c r="BM72" s="350"/>
    </row>
    <row r="73" spans="1:82" s="5" customFormat="1">
      <c r="A73" s="138">
        <v>2</v>
      </c>
      <c r="B73" s="139"/>
      <c r="C73" s="278" t="s">
        <v>45</v>
      </c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80"/>
      <c r="P73" s="271" t="s">
        <v>38</v>
      </c>
      <c r="Q73" s="271"/>
      <c r="R73" s="271"/>
      <c r="S73" s="271"/>
      <c r="T73" s="271"/>
      <c r="U73" s="278" t="s">
        <v>38</v>
      </c>
      <c r="V73" s="279"/>
      <c r="W73" s="279"/>
      <c r="X73" s="279"/>
      <c r="Y73" s="279"/>
      <c r="Z73" s="279"/>
      <c r="AA73" s="279"/>
      <c r="AB73" s="279"/>
      <c r="AC73" s="279"/>
      <c r="AD73" s="280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48"/>
      <c r="AU73" s="349"/>
      <c r="AV73" s="349"/>
      <c r="AW73" s="349"/>
      <c r="AX73" s="349"/>
      <c r="AY73" s="349"/>
      <c r="AZ73" s="349"/>
      <c r="BA73" s="349"/>
      <c r="BB73" s="349"/>
      <c r="BC73" s="350"/>
      <c r="BD73" s="348"/>
      <c r="BE73" s="349"/>
      <c r="BF73" s="349"/>
      <c r="BG73" s="349"/>
      <c r="BH73" s="349"/>
      <c r="BI73" s="349"/>
      <c r="BJ73" s="349"/>
      <c r="BK73" s="349"/>
      <c r="BL73" s="349"/>
      <c r="BM73" s="350"/>
    </row>
    <row r="74" spans="1:82" ht="18.75" customHeight="1">
      <c r="A74" s="140"/>
      <c r="B74" s="141"/>
      <c r="C74" s="244" t="s">
        <v>281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242" t="s">
        <v>41</v>
      </c>
      <c r="Q74" s="242"/>
      <c r="R74" s="242"/>
      <c r="S74" s="242"/>
      <c r="T74" s="242"/>
      <c r="U74" s="244" t="s">
        <v>260</v>
      </c>
      <c r="V74" s="245"/>
      <c r="W74" s="245"/>
      <c r="X74" s="245"/>
      <c r="Y74" s="245"/>
      <c r="Z74" s="245"/>
      <c r="AA74" s="245"/>
      <c r="AB74" s="245"/>
      <c r="AC74" s="245"/>
      <c r="AD74" s="246"/>
      <c r="AE74" s="351">
        <v>173340</v>
      </c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  <c r="AQ74" s="351"/>
      <c r="AR74" s="351"/>
      <c r="AS74" s="351"/>
      <c r="AT74" s="348">
        <v>0</v>
      </c>
      <c r="AU74" s="349"/>
      <c r="AV74" s="349"/>
      <c r="AW74" s="349"/>
      <c r="AX74" s="349"/>
      <c r="AY74" s="349"/>
      <c r="AZ74" s="349"/>
      <c r="BA74" s="349"/>
      <c r="BB74" s="349"/>
      <c r="BC74" s="350"/>
      <c r="BD74" s="348">
        <f t="shared" si="0"/>
        <v>173340</v>
      </c>
      <c r="BE74" s="349"/>
      <c r="BF74" s="349"/>
      <c r="BG74" s="349"/>
      <c r="BH74" s="349"/>
      <c r="BI74" s="349"/>
      <c r="BJ74" s="349"/>
      <c r="BK74" s="349"/>
      <c r="BL74" s="349"/>
      <c r="BM74" s="350"/>
    </row>
    <row r="75" spans="1:82" ht="25.5" customHeight="1">
      <c r="A75" s="140"/>
      <c r="B75" s="141"/>
      <c r="C75" s="244" t="s">
        <v>186</v>
      </c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6"/>
      <c r="P75" s="242" t="s">
        <v>46</v>
      </c>
      <c r="Q75" s="242"/>
      <c r="R75" s="242"/>
      <c r="S75" s="242"/>
      <c r="T75" s="242"/>
      <c r="U75" s="244" t="s">
        <v>61</v>
      </c>
      <c r="V75" s="245"/>
      <c r="W75" s="245"/>
      <c r="X75" s="245"/>
      <c r="Y75" s="245"/>
      <c r="Z75" s="245"/>
      <c r="AA75" s="245"/>
      <c r="AB75" s="245"/>
      <c r="AC75" s="245"/>
      <c r="AD75" s="246"/>
      <c r="AE75" s="351">
        <v>42500</v>
      </c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48">
        <v>0</v>
      </c>
      <c r="AU75" s="349"/>
      <c r="AV75" s="349"/>
      <c r="AW75" s="349"/>
      <c r="AX75" s="349"/>
      <c r="AY75" s="349"/>
      <c r="AZ75" s="349"/>
      <c r="BA75" s="349"/>
      <c r="BB75" s="349"/>
      <c r="BC75" s="350"/>
      <c r="BD75" s="348">
        <f t="shared" si="0"/>
        <v>42500</v>
      </c>
      <c r="BE75" s="349"/>
      <c r="BF75" s="349"/>
      <c r="BG75" s="349"/>
      <c r="BH75" s="349"/>
      <c r="BI75" s="349"/>
      <c r="BJ75" s="349"/>
      <c r="BK75" s="349"/>
      <c r="BL75" s="349"/>
      <c r="BM75" s="350"/>
    </row>
    <row r="76" spans="1:82" s="5" customFormat="1" ht="19.5" customHeight="1">
      <c r="A76" s="138">
        <v>3</v>
      </c>
      <c r="B76" s="139"/>
      <c r="C76" s="278" t="s">
        <v>48</v>
      </c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80"/>
      <c r="P76" s="271" t="s">
        <v>38</v>
      </c>
      <c r="Q76" s="271"/>
      <c r="R76" s="271"/>
      <c r="S76" s="271"/>
      <c r="T76" s="271"/>
      <c r="U76" s="278" t="s">
        <v>38</v>
      </c>
      <c r="V76" s="279"/>
      <c r="W76" s="279"/>
      <c r="X76" s="279"/>
      <c r="Y76" s="279"/>
      <c r="Z76" s="279"/>
      <c r="AA76" s="279"/>
      <c r="AB76" s="279"/>
      <c r="AC76" s="279"/>
      <c r="AD76" s="280"/>
      <c r="AE76" s="352"/>
      <c r="AF76" s="352"/>
      <c r="AG76" s="352"/>
      <c r="AH76" s="352"/>
      <c r="AI76" s="352"/>
      <c r="AJ76" s="352"/>
      <c r="AK76" s="352"/>
      <c r="AL76" s="352"/>
      <c r="AM76" s="352"/>
      <c r="AN76" s="352"/>
      <c r="AO76" s="352"/>
      <c r="AP76" s="352"/>
      <c r="AQ76" s="352"/>
      <c r="AR76" s="352"/>
      <c r="AS76" s="352"/>
      <c r="AT76" s="348"/>
      <c r="AU76" s="349"/>
      <c r="AV76" s="349"/>
      <c r="AW76" s="349"/>
      <c r="AX76" s="349"/>
      <c r="AY76" s="349"/>
      <c r="AZ76" s="349"/>
      <c r="BA76" s="349"/>
      <c r="BB76" s="349"/>
      <c r="BC76" s="350"/>
      <c r="BD76" s="348"/>
      <c r="BE76" s="349"/>
      <c r="BF76" s="349"/>
      <c r="BG76" s="349"/>
      <c r="BH76" s="349"/>
      <c r="BI76" s="349"/>
      <c r="BJ76" s="349"/>
      <c r="BK76" s="349"/>
      <c r="BL76" s="349"/>
      <c r="BM76" s="350"/>
    </row>
    <row r="77" spans="1:82" ht="31.5" customHeight="1">
      <c r="A77" s="142"/>
      <c r="B77" s="143"/>
      <c r="C77" s="244" t="s">
        <v>282</v>
      </c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6"/>
      <c r="P77" s="242" t="s">
        <v>41</v>
      </c>
      <c r="Q77" s="242"/>
      <c r="R77" s="242"/>
      <c r="S77" s="242"/>
      <c r="T77" s="242"/>
      <c r="U77" s="244" t="s">
        <v>63</v>
      </c>
      <c r="V77" s="245"/>
      <c r="W77" s="245"/>
      <c r="X77" s="245"/>
      <c r="Y77" s="245"/>
      <c r="Z77" s="245"/>
      <c r="AA77" s="245"/>
      <c r="AB77" s="245"/>
      <c r="AC77" s="245"/>
      <c r="AD77" s="246"/>
      <c r="AE77" s="356">
        <f>AE75/AE72</f>
        <v>399.06103286384979</v>
      </c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48">
        <v>0</v>
      </c>
      <c r="AU77" s="349"/>
      <c r="AV77" s="349"/>
      <c r="AW77" s="349"/>
      <c r="AX77" s="349"/>
      <c r="AY77" s="349"/>
      <c r="AZ77" s="349"/>
      <c r="BA77" s="349"/>
      <c r="BB77" s="349"/>
      <c r="BC77" s="350"/>
      <c r="BD77" s="353">
        <f t="shared" si="0"/>
        <v>399.06103286384979</v>
      </c>
      <c r="BE77" s="354"/>
      <c r="BF77" s="354"/>
      <c r="BG77" s="354"/>
      <c r="BH77" s="354"/>
      <c r="BI77" s="354"/>
      <c r="BJ77" s="354"/>
      <c r="BK77" s="354"/>
      <c r="BL77" s="354"/>
      <c r="BM77" s="355"/>
    </row>
    <row r="78" spans="1:82" s="5" customFormat="1">
      <c r="A78" s="138">
        <v>4</v>
      </c>
      <c r="B78" s="139"/>
      <c r="C78" s="278" t="s">
        <v>50</v>
      </c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80"/>
      <c r="P78" s="271" t="s">
        <v>38</v>
      </c>
      <c r="Q78" s="271"/>
      <c r="R78" s="271"/>
      <c r="S78" s="271"/>
      <c r="T78" s="271"/>
      <c r="U78" s="278" t="s">
        <v>38</v>
      </c>
      <c r="V78" s="279"/>
      <c r="W78" s="279"/>
      <c r="X78" s="279"/>
      <c r="Y78" s="279"/>
      <c r="Z78" s="279"/>
      <c r="AA78" s="279"/>
      <c r="AB78" s="279"/>
      <c r="AC78" s="279"/>
      <c r="AD78" s="280"/>
      <c r="AE78" s="352"/>
      <c r="AF78" s="352"/>
      <c r="AG78" s="352"/>
      <c r="AH78" s="352"/>
      <c r="AI78" s="352"/>
      <c r="AJ78" s="352"/>
      <c r="AK78" s="352"/>
      <c r="AL78" s="352"/>
      <c r="AM78" s="352"/>
      <c r="AN78" s="352"/>
      <c r="AO78" s="352"/>
      <c r="AP78" s="352"/>
      <c r="AQ78" s="352"/>
      <c r="AR78" s="352"/>
      <c r="AS78" s="352"/>
      <c r="AT78" s="348"/>
      <c r="AU78" s="349"/>
      <c r="AV78" s="349"/>
      <c r="AW78" s="349"/>
      <c r="AX78" s="349"/>
      <c r="AY78" s="349"/>
      <c r="AZ78" s="349"/>
      <c r="BA78" s="349"/>
      <c r="BB78" s="349"/>
      <c r="BC78" s="350"/>
      <c r="BD78" s="348"/>
      <c r="BE78" s="349"/>
      <c r="BF78" s="349"/>
      <c r="BG78" s="349"/>
      <c r="BH78" s="349"/>
      <c r="BI78" s="349"/>
      <c r="BJ78" s="349"/>
      <c r="BK78" s="349"/>
      <c r="BL78" s="349"/>
      <c r="BM78" s="350"/>
    </row>
    <row r="79" spans="1:82" ht="27" customHeight="1">
      <c r="A79" s="140"/>
      <c r="B79" s="141"/>
      <c r="C79" s="341" t="s">
        <v>283</v>
      </c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3"/>
      <c r="P79" s="242" t="s">
        <v>51</v>
      </c>
      <c r="Q79" s="242"/>
      <c r="R79" s="242"/>
      <c r="S79" s="242"/>
      <c r="T79" s="242"/>
      <c r="U79" s="244" t="s">
        <v>63</v>
      </c>
      <c r="V79" s="245"/>
      <c r="W79" s="245"/>
      <c r="X79" s="245"/>
      <c r="Y79" s="245"/>
      <c r="Z79" s="245"/>
      <c r="AA79" s="245"/>
      <c r="AB79" s="245"/>
      <c r="AC79" s="245"/>
      <c r="AD79" s="246"/>
      <c r="AE79" s="351">
        <f>AE75/AE74*100</f>
        <v>24.518287758163147</v>
      </c>
      <c r="AF79" s="351"/>
      <c r="AG79" s="351"/>
      <c r="AH79" s="351"/>
      <c r="AI79" s="351"/>
      <c r="AJ79" s="351"/>
      <c r="AK79" s="351"/>
      <c r="AL79" s="351"/>
      <c r="AM79" s="351"/>
      <c r="AN79" s="351"/>
      <c r="AO79" s="351"/>
      <c r="AP79" s="351"/>
      <c r="AQ79" s="351"/>
      <c r="AR79" s="351"/>
      <c r="AS79" s="351"/>
      <c r="AT79" s="348">
        <v>0</v>
      </c>
      <c r="AU79" s="349"/>
      <c r="AV79" s="349"/>
      <c r="AW79" s="349"/>
      <c r="AX79" s="349"/>
      <c r="AY79" s="349"/>
      <c r="AZ79" s="349"/>
      <c r="BA79" s="349"/>
      <c r="BB79" s="349"/>
      <c r="BC79" s="350"/>
      <c r="BD79" s="348">
        <f t="shared" si="0"/>
        <v>24.518287758163147</v>
      </c>
      <c r="BE79" s="349"/>
      <c r="BF79" s="349"/>
      <c r="BG79" s="349"/>
      <c r="BH79" s="349"/>
      <c r="BI79" s="349"/>
      <c r="BJ79" s="349"/>
      <c r="BK79" s="349"/>
      <c r="BL79" s="349"/>
      <c r="BM79" s="350"/>
    </row>
    <row r="80" spans="1:82" ht="15.75" customHeight="1">
      <c r="A80" s="142"/>
      <c r="B80" s="143"/>
      <c r="C80" s="244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6"/>
      <c r="P80" s="242"/>
      <c r="Q80" s="242"/>
      <c r="R80" s="242"/>
      <c r="S80" s="242"/>
      <c r="T80" s="242"/>
      <c r="U80" s="244"/>
      <c r="V80" s="245"/>
      <c r="W80" s="245"/>
      <c r="X80" s="245"/>
      <c r="Y80" s="245"/>
      <c r="Z80" s="245"/>
      <c r="AA80" s="245"/>
      <c r="AB80" s="245"/>
      <c r="AC80" s="245"/>
      <c r="AD80" s="246"/>
      <c r="AE80" s="351"/>
      <c r="AF80" s="351"/>
      <c r="AG80" s="351"/>
      <c r="AH80" s="351"/>
      <c r="AI80" s="351"/>
      <c r="AJ80" s="351"/>
      <c r="AK80" s="351"/>
      <c r="AL80" s="351"/>
      <c r="AM80" s="351"/>
      <c r="AN80" s="351"/>
      <c r="AO80" s="351"/>
      <c r="AP80" s="351"/>
      <c r="AQ80" s="351"/>
      <c r="AR80" s="351"/>
      <c r="AS80" s="351"/>
      <c r="AT80" s="348"/>
      <c r="AU80" s="349"/>
      <c r="AV80" s="349"/>
      <c r="AW80" s="349"/>
      <c r="AX80" s="349"/>
      <c r="AY80" s="349"/>
      <c r="AZ80" s="349"/>
      <c r="BA80" s="349"/>
      <c r="BB80" s="349"/>
      <c r="BC80" s="350"/>
      <c r="BD80" s="348"/>
      <c r="BE80" s="349"/>
      <c r="BF80" s="349"/>
      <c r="BG80" s="349"/>
      <c r="BH80" s="349"/>
      <c r="BI80" s="349"/>
      <c r="BJ80" s="349"/>
      <c r="BK80" s="349"/>
      <c r="BL80" s="349"/>
      <c r="BM80" s="350"/>
    </row>
    <row r="83" spans="1:66" ht="16.5" customHeight="1">
      <c r="A83" s="336" t="s">
        <v>138</v>
      </c>
      <c r="B83" s="336"/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/>
      <c r="AN83"/>
      <c r="AO83" s="106" t="s">
        <v>139</v>
      </c>
      <c r="AP83" s="106"/>
      <c r="AQ83" s="106"/>
      <c r="AT83"/>
      <c r="AU83"/>
      <c r="AV83"/>
      <c r="AW83"/>
      <c r="AX83" s="107" t="s">
        <v>154</v>
      </c>
      <c r="AY83" s="12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 ht="1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109" t="s">
        <v>140</v>
      </c>
      <c r="AP84" s="109"/>
      <c r="AQ84" s="109"/>
      <c r="AT84"/>
      <c r="AU84"/>
      <c r="AV84"/>
      <c r="AW84"/>
      <c r="AX84" s="109"/>
      <c r="AY84" s="112" t="s">
        <v>22</v>
      </c>
      <c r="AZ84" s="112"/>
      <c r="BA84" s="112"/>
      <c r="BB84" s="112"/>
      <c r="BC84" s="112"/>
      <c r="BD84" s="112"/>
      <c r="BE84" s="112"/>
      <c r="BF84"/>
      <c r="BG84"/>
      <c r="BH84"/>
      <c r="BI84"/>
      <c r="BJ84"/>
      <c r="BK84"/>
      <c r="BL84"/>
      <c r="BM84"/>
      <c r="BN84"/>
    </row>
    <row r="85" spans="1:66" ht="15.75" customHeight="1">
      <c r="A85" s="55" t="s">
        <v>16</v>
      </c>
      <c r="B85" s="55"/>
      <c r="C85" s="55"/>
      <c r="D85" s="108"/>
      <c r="E85" s="108"/>
      <c r="F85" s="108"/>
      <c r="G85" s="108"/>
      <c r="H85" s="108"/>
      <c r="I85" s="108"/>
      <c r="J85" s="108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09"/>
      <c r="AP85" s="109"/>
      <c r="AQ85" s="109"/>
      <c r="AT85"/>
      <c r="AU85"/>
      <c r="AV85"/>
      <c r="AW85"/>
      <c r="AX85" s="109"/>
      <c r="AY85" s="12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5.75" customHeight="1">
      <c r="A86" s="335" t="s">
        <v>141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/>
      <c r="AM86"/>
      <c r="AN86"/>
      <c r="AO86" s="12"/>
      <c r="AP86" s="12"/>
      <c r="AQ86" s="12"/>
      <c r="AT86"/>
      <c r="AU86"/>
      <c r="AV86"/>
      <c r="AW86"/>
      <c r="AX86" s="12"/>
      <c r="AY86" s="12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6" ht="15.75" customHeight="1">
      <c r="A87" s="335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/>
      <c r="AM87"/>
      <c r="AN87"/>
      <c r="AO87" s="106" t="s">
        <v>139</v>
      </c>
      <c r="AP87" s="106"/>
      <c r="AQ87" s="106"/>
      <c r="AT87"/>
      <c r="AU87"/>
      <c r="AV87"/>
      <c r="AW87"/>
      <c r="AX87" s="107" t="s">
        <v>142</v>
      </c>
      <c r="AY87" s="12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6" ht="15.75">
      <c r="A88" s="8"/>
      <c r="B88" s="8"/>
      <c r="C88" s="8"/>
      <c r="D88" s="9"/>
      <c r="E88" s="9"/>
      <c r="F88" s="9"/>
      <c r="G88" s="9"/>
      <c r="H88" s="9"/>
      <c r="I88" s="9"/>
      <c r="J88" s="12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09" t="s">
        <v>140</v>
      </c>
      <c r="AP88" s="109"/>
      <c r="AQ88" s="109"/>
      <c r="AR88" s="109"/>
      <c r="AS88" s="12"/>
      <c r="AT88"/>
      <c r="AU88"/>
      <c r="AV88"/>
      <c r="AW88"/>
      <c r="AX88"/>
      <c r="AY88" s="112" t="s">
        <v>22</v>
      </c>
      <c r="AZ88" s="112"/>
      <c r="BA88" s="112"/>
      <c r="BB88" s="112"/>
      <c r="BC88" s="112"/>
      <c r="BD88" s="112"/>
      <c r="BE88" s="112"/>
      <c r="BF88"/>
      <c r="BG88"/>
      <c r="BH88"/>
      <c r="BI88"/>
      <c r="BJ88"/>
      <c r="BK88"/>
      <c r="BL88"/>
      <c r="BM88"/>
      <c r="BN88"/>
    </row>
    <row r="89" spans="1:66">
      <c r="A89" s="1" t="s">
        <v>341</v>
      </c>
    </row>
  </sheetData>
  <mergeCells count="219">
    <mergeCell ref="A86:AK87"/>
    <mergeCell ref="A83:AL83"/>
    <mergeCell ref="U80:AD80"/>
    <mergeCell ref="P80:T80"/>
    <mergeCell ref="AE80:AS80"/>
    <mergeCell ref="BD78:BM78"/>
    <mergeCell ref="C80:O80"/>
    <mergeCell ref="C79:O79"/>
    <mergeCell ref="C78:O78"/>
    <mergeCell ref="P78:T78"/>
    <mergeCell ref="AE78:AS78"/>
    <mergeCell ref="BD80:BM80"/>
    <mergeCell ref="AT79:BC79"/>
    <mergeCell ref="AT80:BC80"/>
    <mergeCell ref="BD79:BM79"/>
    <mergeCell ref="BD75:BM75"/>
    <mergeCell ref="AT75:BC75"/>
    <mergeCell ref="C73:O73"/>
    <mergeCell ref="P74:T74"/>
    <mergeCell ref="C75:O75"/>
    <mergeCell ref="P73:T73"/>
    <mergeCell ref="C74:O74"/>
    <mergeCell ref="U74:AD74"/>
    <mergeCell ref="AE75:AS75"/>
    <mergeCell ref="AE76:AS76"/>
    <mergeCell ref="AE77:AS77"/>
    <mergeCell ref="U77:AD77"/>
    <mergeCell ref="C76:O76"/>
    <mergeCell ref="P77:T77"/>
    <mergeCell ref="P76:T76"/>
    <mergeCell ref="A58:C58"/>
    <mergeCell ref="D58:S58"/>
    <mergeCell ref="A59:C59"/>
    <mergeCell ref="T59:AA59"/>
    <mergeCell ref="C77:O77"/>
    <mergeCell ref="P75:T75"/>
    <mergeCell ref="AT66:BC66"/>
    <mergeCell ref="AJ58:AQ58"/>
    <mergeCell ref="AB56:AI57"/>
    <mergeCell ref="AJ59:AQ59"/>
    <mergeCell ref="D56:S57"/>
    <mergeCell ref="AB58:AI58"/>
    <mergeCell ref="AJ56:AQ57"/>
    <mergeCell ref="AE72:AS72"/>
    <mergeCell ref="AT77:BC77"/>
    <mergeCell ref="C66:O66"/>
    <mergeCell ref="T60:AA60"/>
    <mergeCell ref="U66:AD66"/>
    <mergeCell ref="P66:T66"/>
    <mergeCell ref="A63:BL63"/>
    <mergeCell ref="AJ60:AQ60"/>
    <mergeCell ref="D60:S60"/>
    <mergeCell ref="AB60:AI60"/>
    <mergeCell ref="A60:C60"/>
    <mergeCell ref="C67:O67"/>
    <mergeCell ref="BD67:BM67"/>
    <mergeCell ref="BD70:BM70"/>
    <mergeCell ref="AT70:BC70"/>
    <mergeCell ref="C72:O72"/>
    <mergeCell ref="C70:O70"/>
    <mergeCell ref="C71:O71"/>
    <mergeCell ref="U72:AD72"/>
    <mergeCell ref="P72:T72"/>
    <mergeCell ref="C68:O68"/>
    <mergeCell ref="P68:T68"/>
    <mergeCell ref="P67:T67"/>
    <mergeCell ref="C69:O69"/>
    <mergeCell ref="AT67:BC67"/>
    <mergeCell ref="AB59:AI59"/>
    <mergeCell ref="A64:BL64"/>
    <mergeCell ref="D59:S59"/>
    <mergeCell ref="BD66:BM66"/>
    <mergeCell ref="AE66:AS66"/>
    <mergeCell ref="P70:T70"/>
    <mergeCell ref="AE67:AS67"/>
    <mergeCell ref="U67:AD67"/>
    <mergeCell ref="U68:AD68"/>
    <mergeCell ref="AE68:AS68"/>
    <mergeCell ref="AE71:AS71"/>
    <mergeCell ref="AE70:AS70"/>
    <mergeCell ref="U70:AD70"/>
    <mergeCell ref="BD68:BM68"/>
    <mergeCell ref="BD77:BM77"/>
    <mergeCell ref="BD76:BM76"/>
    <mergeCell ref="AT72:BC72"/>
    <mergeCell ref="AT74:BC74"/>
    <mergeCell ref="AT76:BC76"/>
    <mergeCell ref="AT71:BC71"/>
    <mergeCell ref="AT68:BC68"/>
    <mergeCell ref="BD72:BM72"/>
    <mergeCell ref="BD74:BM74"/>
    <mergeCell ref="BD69:BM69"/>
    <mergeCell ref="P79:T79"/>
    <mergeCell ref="U79:AD79"/>
    <mergeCell ref="U75:AD75"/>
    <mergeCell ref="AE79:AS79"/>
    <mergeCell ref="P69:T69"/>
    <mergeCell ref="P71:T71"/>
    <mergeCell ref="AT69:BC69"/>
    <mergeCell ref="U69:AD69"/>
    <mergeCell ref="U71:AD71"/>
    <mergeCell ref="AT78:BC78"/>
    <mergeCell ref="BD73:BM73"/>
    <mergeCell ref="BD71:BM71"/>
    <mergeCell ref="AT73:BC73"/>
    <mergeCell ref="AE69:AS69"/>
    <mergeCell ref="U78:AD78"/>
    <mergeCell ref="U73:AD73"/>
    <mergeCell ref="AE74:AS74"/>
    <mergeCell ref="AE73:AS73"/>
    <mergeCell ref="U76:AD76"/>
    <mergeCell ref="AT45:BA46"/>
    <mergeCell ref="A48:C48"/>
    <mergeCell ref="AD48:AK48"/>
    <mergeCell ref="AT48:BA48"/>
    <mergeCell ref="AD47:AK47"/>
    <mergeCell ref="Q48:AC48"/>
    <mergeCell ref="D45:AC46"/>
    <mergeCell ref="AT47:BA47"/>
    <mergeCell ref="A47:C47"/>
    <mergeCell ref="AL48:AS48"/>
    <mergeCell ref="AL47:AS47"/>
    <mergeCell ref="AT49:BA49"/>
    <mergeCell ref="D49:AC49"/>
    <mergeCell ref="AD49:AK49"/>
    <mergeCell ref="D47:AC47"/>
    <mergeCell ref="AL49:AS49"/>
    <mergeCell ref="A56:C57"/>
    <mergeCell ref="T58:AA58"/>
    <mergeCell ref="T56:AA57"/>
    <mergeCell ref="A50:C50"/>
    <mergeCell ref="A54:BL54"/>
    <mergeCell ref="AT51:BA51"/>
    <mergeCell ref="AT50:BA50"/>
    <mergeCell ref="AL52:AS52"/>
    <mergeCell ref="A52:C52"/>
    <mergeCell ref="AT52:BA52"/>
    <mergeCell ref="D52:AC52"/>
    <mergeCell ref="D51:AC51"/>
    <mergeCell ref="AD50:AK50"/>
    <mergeCell ref="AL50:AS50"/>
    <mergeCell ref="D50:AC50"/>
    <mergeCell ref="AD51:AK51"/>
    <mergeCell ref="AD52:AK52"/>
    <mergeCell ref="A51:C51"/>
    <mergeCell ref="AL51:AS51"/>
    <mergeCell ref="AL45:AS46"/>
    <mergeCell ref="G40:AZ40"/>
    <mergeCell ref="A40:F40"/>
    <mergeCell ref="A43:BL43"/>
    <mergeCell ref="AD45:AK46"/>
    <mergeCell ref="A45:C46"/>
    <mergeCell ref="A44:AZ44"/>
    <mergeCell ref="A49:C49"/>
    <mergeCell ref="A33:K33"/>
    <mergeCell ref="A39:F39"/>
    <mergeCell ref="A38:F38"/>
    <mergeCell ref="G38:AZ38"/>
    <mergeCell ref="A37:F37"/>
    <mergeCell ref="G37:AZ37"/>
    <mergeCell ref="A36:F36"/>
    <mergeCell ref="G39:AZ39"/>
    <mergeCell ref="G36:AZ36"/>
    <mergeCell ref="A35:BL35"/>
    <mergeCell ref="A30:F30"/>
    <mergeCell ref="A27:F27"/>
    <mergeCell ref="G30:AZ30"/>
    <mergeCell ref="BC15:BI15"/>
    <mergeCell ref="A15:B15"/>
    <mergeCell ref="C15:K15"/>
    <mergeCell ref="L15:AX15"/>
    <mergeCell ref="S18:Y18"/>
    <mergeCell ref="A25:BL25"/>
    <mergeCell ref="AR20:BC20"/>
    <mergeCell ref="A22:BL22"/>
    <mergeCell ref="BH20:BL20"/>
    <mergeCell ref="L33:BL33"/>
    <mergeCell ref="A29:F29"/>
    <mergeCell ref="G31:AZ31"/>
    <mergeCell ref="G27:AZ27"/>
    <mergeCell ref="A31:F31"/>
    <mergeCell ref="G29:AZ29"/>
    <mergeCell ref="A20:T20"/>
    <mergeCell ref="BD20:BG20"/>
    <mergeCell ref="Y20:AM20"/>
    <mergeCell ref="A23:BL23"/>
    <mergeCell ref="AN20:AQ20"/>
    <mergeCell ref="U20:X20"/>
    <mergeCell ref="A28:F28"/>
    <mergeCell ref="G28:AZ28"/>
    <mergeCell ref="BC16:BI16"/>
    <mergeCell ref="A16:K16"/>
    <mergeCell ref="A17:B17"/>
    <mergeCell ref="A18:K18"/>
    <mergeCell ref="L16:AX16"/>
    <mergeCell ref="BC18:BI18"/>
    <mergeCell ref="S17:Y17"/>
    <mergeCell ref="L17:R17"/>
    <mergeCell ref="BC17:BI17"/>
    <mergeCell ref="AB18:BB18"/>
    <mergeCell ref="AA17:BB17"/>
    <mergeCell ref="L18:Q18"/>
    <mergeCell ref="C17:K17"/>
    <mergeCell ref="AO5:BF5"/>
    <mergeCell ref="A14:K14"/>
    <mergeCell ref="L14:AX14"/>
    <mergeCell ref="AO7:BF7"/>
    <mergeCell ref="A10:BL10"/>
    <mergeCell ref="BC14:BI14"/>
    <mergeCell ref="A13:B13"/>
    <mergeCell ref="C13:K13"/>
    <mergeCell ref="L13:AX13"/>
    <mergeCell ref="AO6:BF6"/>
    <mergeCell ref="BC13:BI13"/>
    <mergeCell ref="A11:BL11"/>
    <mergeCell ref="BB1:BL1"/>
    <mergeCell ref="AO2:BL2"/>
    <mergeCell ref="AO3:BL3"/>
    <mergeCell ref="AO4:BF4"/>
  </mergeCells>
  <phoneticPr fontId="17" type="noConversion"/>
  <pageMargins left="0.11811023622047245" right="0.19685039370078741" top="0.39370078740157483" bottom="0.39370078740157483" header="0" footer="0"/>
  <pageSetup paperSize="9" scale="80" fitToHeight="999" orientation="landscape" r:id="rId1"/>
  <headerFooter alignWithMargins="0"/>
  <rowBreaks count="1" manualBreakCount="1">
    <brk id="3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L87"/>
  <sheetViews>
    <sheetView view="pageBreakPreview" topLeftCell="A13" zoomScaleNormal="100" zoomScaleSheetLayoutView="70" workbookViewId="0">
      <selection activeCell="BF27" sqref="BF27"/>
    </sheetView>
  </sheetViews>
  <sheetFormatPr defaultRowHeight="12.75"/>
  <cols>
    <col min="1" max="22" width="2.85546875" style="1" customWidth="1"/>
    <col min="23" max="23" width="4" style="1" customWidth="1"/>
    <col min="24" max="41" width="2.85546875" style="1" customWidth="1"/>
    <col min="42" max="42" width="3.42578125" style="1" customWidth="1"/>
    <col min="43" max="54" width="2.85546875" style="1" customWidth="1"/>
    <col min="55" max="55" width="3.5703125" style="1" customWidth="1"/>
    <col min="56" max="61" width="2.85546875" style="1" customWidth="1"/>
    <col min="62" max="62" width="2.28515625" style="1" customWidth="1"/>
    <col min="63" max="64" width="2.85546875" style="1" customWidth="1"/>
    <col min="65" max="16384" width="9.140625" style="1"/>
  </cols>
  <sheetData>
    <row r="1" spans="1:64" ht="62.2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  <c r="BK1" s="317"/>
      <c r="BL1" s="317"/>
    </row>
    <row r="2" spans="1:64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</row>
    <row r="3" spans="1:64" ht="9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4" ht="26.25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4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4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4" ht="15.95" customHeight="1">
      <c r="AO7" s="290" t="s">
        <v>361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4" ht="15.75" customHeight="1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</row>
    <row r="11" spans="1:64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</row>
    <row r="13" spans="1:64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  <c r="BK13" s="155"/>
      <c r="BL13" s="155"/>
    </row>
    <row r="14" spans="1:64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5" t="s">
        <v>250</v>
      </c>
      <c r="BD14" s="295"/>
      <c r="BE14" s="295"/>
      <c r="BF14" s="295"/>
      <c r="BG14" s="295"/>
      <c r="BH14" s="295"/>
      <c r="BI14" s="295"/>
      <c r="BJ14" s="145"/>
      <c r="BK14" s="145"/>
      <c r="BL14" s="145"/>
    </row>
    <row r="15" spans="1:64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  <c r="BK15" s="155"/>
      <c r="BL15" s="155"/>
    </row>
    <row r="16" spans="1:64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5" t="s">
        <v>250</v>
      </c>
      <c r="BD16" s="295"/>
      <c r="BE16" s="295"/>
      <c r="BF16" s="295"/>
      <c r="BG16" s="295"/>
      <c r="BH16" s="295"/>
      <c r="BI16" s="295"/>
      <c r="BJ16" s="145"/>
      <c r="BK16" s="145"/>
      <c r="BL16" s="145"/>
    </row>
    <row r="17" spans="1:64" ht="25.5" customHeight="1">
      <c r="A17" s="309" t="s">
        <v>211</v>
      </c>
      <c r="B17" s="309"/>
      <c r="C17" s="307" t="s">
        <v>158</v>
      </c>
      <c r="D17" s="307"/>
      <c r="E17" s="307"/>
      <c r="F17" s="307"/>
      <c r="G17" s="307"/>
      <c r="H17" s="307"/>
      <c r="I17" s="307"/>
      <c r="J17" s="307"/>
      <c r="K17" s="307"/>
      <c r="L17" s="307" t="s">
        <v>284</v>
      </c>
      <c r="M17" s="308"/>
      <c r="N17" s="308"/>
      <c r="O17" s="308"/>
      <c r="P17" s="308"/>
      <c r="Q17" s="308"/>
      <c r="R17" s="308"/>
      <c r="S17" s="307" t="s">
        <v>227</v>
      </c>
      <c r="T17" s="308"/>
      <c r="U17" s="308"/>
      <c r="V17" s="308"/>
      <c r="W17" s="308"/>
      <c r="X17" s="308"/>
      <c r="Y17" s="308"/>
      <c r="Z17" s="171"/>
      <c r="AA17" s="357" t="s">
        <v>159</v>
      </c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13">
        <v>17201100000</v>
      </c>
      <c r="BD17" s="313"/>
      <c r="BE17" s="313"/>
      <c r="BF17" s="313"/>
      <c r="BG17" s="313"/>
      <c r="BH17" s="313"/>
      <c r="BI17" s="313"/>
      <c r="BJ17" s="155"/>
      <c r="BK17" s="155"/>
      <c r="BL17" s="155"/>
    </row>
    <row r="18" spans="1:64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 t="s">
        <v>255</v>
      </c>
      <c r="BD18" s="295"/>
      <c r="BE18" s="295"/>
      <c r="BF18" s="295"/>
      <c r="BG18" s="295"/>
      <c r="BH18" s="295"/>
      <c r="BI18" s="295"/>
      <c r="BJ18" s="145"/>
      <c r="BK18" s="145"/>
      <c r="BL18" s="145"/>
    </row>
    <row r="19" spans="1:64" ht="40.5" customHeight="1">
      <c r="A19" s="302" t="s">
        <v>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294">
        <f>SUM(AN19,BD19)</f>
        <v>15060800</v>
      </c>
      <c r="V19" s="294"/>
      <c r="W19" s="294"/>
      <c r="X19" s="294"/>
      <c r="Y19" s="301" t="s">
        <v>229</v>
      </c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294">
        <f>14556900+187000-246000+151400</f>
        <v>14649300</v>
      </c>
      <c r="AO19" s="294"/>
      <c r="AP19" s="294"/>
      <c r="AQ19" s="294"/>
      <c r="AR19" s="301" t="s">
        <v>230</v>
      </c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294">
        <f>411500</f>
        <v>411500</v>
      </c>
      <c r="BE19" s="294"/>
      <c r="BF19" s="294"/>
      <c r="BG19" s="294"/>
      <c r="BH19" s="290" t="s">
        <v>231</v>
      </c>
      <c r="BI19" s="290"/>
      <c r="BJ19" s="290"/>
      <c r="BK19" s="290"/>
      <c r="BL19" s="290"/>
    </row>
    <row r="20" spans="1:64" ht="27.75" customHeight="1">
      <c r="A20" s="296" t="s">
        <v>6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</row>
    <row r="21" spans="1:64" ht="52.5" customHeight="1">
      <c r="A21" s="292" t="s">
        <v>362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</row>
    <row r="22" spans="1:64" ht="15.75" customHeight="1">
      <c r="A22" s="290" t="s">
        <v>195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</row>
    <row r="24" spans="1:64" ht="27.95" customHeight="1">
      <c r="A24" s="303" t="s">
        <v>9</v>
      </c>
      <c r="B24" s="303"/>
      <c r="C24" s="303"/>
      <c r="D24" s="303"/>
      <c r="E24" s="303"/>
      <c r="F24" s="303"/>
      <c r="G24" s="303" t="s">
        <v>196</v>
      </c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</row>
    <row r="25" spans="1:64" s="113" customFormat="1" ht="15.75" customHeight="1">
      <c r="A25" s="255">
        <v>1</v>
      </c>
      <c r="B25" s="255"/>
      <c r="C25" s="255"/>
      <c r="D25" s="255"/>
      <c r="E25" s="255"/>
      <c r="F25" s="255"/>
      <c r="G25" s="255">
        <v>2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</row>
    <row r="26" spans="1:64" ht="10.5" hidden="1" customHeight="1">
      <c r="A26" s="191" t="s">
        <v>23</v>
      </c>
      <c r="B26" s="191"/>
      <c r="C26" s="191"/>
      <c r="D26" s="191"/>
      <c r="E26" s="191"/>
      <c r="F26" s="191"/>
      <c r="G26" s="256" t="s">
        <v>24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</row>
    <row r="27" spans="1:64" ht="12.75" customHeight="1">
      <c r="A27" s="191">
        <v>1</v>
      </c>
      <c r="B27" s="191"/>
      <c r="C27" s="191"/>
      <c r="D27" s="191"/>
      <c r="E27" s="191"/>
      <c r="F27" s="191"/>
      <c r="G27" s="254" t="s">
        <v>335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</row>
    <row r="28" spans="1:64">
      <c r="A28" s="191"/>
      <c r="B28" s="191"/>
      <c r="C28" s="191"/>
      <c r="D28" s="191"/>
      <c r="E28" s="191"/>
      <c r="F28" s="191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</row>
    <row r="29" spans="1:64" ht="15.95" customHeight="1">
      <c r="A29" s="290" t="s">
        <v>197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359" t="s">
        <v>68</v>
      </c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</row>
    <row r="30" spans="1:64" ht="21.75" customHeight="1">
      <c r="A30" s="290" t="s">
        <v>198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</row>
    <row r="31" spans="1:64" ht="21" customHeight="1">
      <c r="A31" s="303" t="s">
        <v>9</v>
      </c>
      <c r="B31" s="303"/>
      <c r="C31" s="303"/>
      <c r="D31" s="303"/>
      <c r="E31" s="303"/>
      <c r="F31" s="303"/>
      <c r="G31" s="303" t="s">
        <v>148</v>
      </c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</row>
    <row r="32" spans="1:64" s="113" customFormat="1" ht="15.75" customHeight="1">
      <c r="A32" s="255">
        <v>1</v>
      </c>
      <c r="B32" s="255"/>
      <c r="C32" s="255"/>
      <c r="D32" s="255"/>
      <c r="E32" s="255"/>
      <c r="F32" s="255"/>
      <c r="G32" s="255">
        <v>2</v>
      </c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</row>
    <row r="33" spans="1:64" ht="10.5" hidden="1" customHeight="1">
      <c r="A33" s="191" t="s">
        <v>23</v>
      </c>
      <c r="B33" s="191"/>
      <c r="C33" s="191"/>
      <c r="D33" s="191"/>
      <c r="E33" s="191"/>
      <c r="F33" s="191"/>
      <c r="G33" s="256" t="s">
        <v>24</v>
      </c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</row>
    <row r="34" spans="1:64" ht="16.5" customHeight="1">
      <c r="A34" s="191">
        <v>1</v>
      </c>
      <c r="B34" s="191"/>
      <c r="C34" s="191"/>
      <c r="D34" s="191"/>
      <c r="E34" s="191"/>
      <c r="F34" s="191"/>
      <c r="G34" s="254" t="s">
        <v>216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</row>
    <row r="35" spans="1:64">
      <c r="A35" s="191"/>
      <c r="B35" s="191"/>
      <c r="C35" s="191"/>
      <c r="D35" s="191"/>
      <c r="E35" s="191"/>
      <c r="F35" s="191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</row>
    <row r="36" spans="1:64" ht="18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ht="15.75" customHeight="1">
      <c r="A37" s="296" t="s">
        <v>199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6"/>
      <c r="BH37" s="296"/>
      <c r="BI37" s="296"/>
      <c r="BJ37" s="296"/>
      <c r="BK37" s="296"/>
      <c r="BL37" s="296"/>
    </row>
    <row r="38" spans="1:64" ht="15" customHeight="1">
      <c r="A38" s="275" t="s">
        <v>228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15.95" customHeight="1">
      <c r="A39" s="257" t="s">
        <v>9</v>
      </c>
      <c r="B39" s="257"/>
      <c r="C39" s="257"/>
      <c r="D39" s="258" t="s">
        <v>191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60"/>
      <c r="AD39" s="257" t="s">
        <v>11</v>
      </c>
      <c r="AE39" s="257"/>
      <c r="AF39" s="257"/>
      <c r="AG39" s="257"/>
      <c r="AH39" s="257"/>
      <c r="AI39" s="257"/>
      <c r="AJ39" s="257"/>
      <c r="AK39" s="257"/>
      <c r="AL39" s="257" t="s">
        <v>10</v>
      </c>
      <c r="AM39" s="257"/>
      <c r="AN39" s="257"/>
      <c r="AO39" s="257"/>
      <c r="AP39" s="257"/>
      <c r="AQ39" s="257"/>
      <c r="AR39" s="257"/>
      <c r="AS39" s="257"/>
      <c r="AT39" s="257" t="s">
        <v>240</v>
      </c>
      <c r="AU39" s="257"/>
      <c r="AV39" s="257"/>
      <c r="AW39" s="257"/>
      <c r="AX39" s="257"/>
      <c r="AY39" s="257"/>
      <c r="AZ39" s="257"/>
      <c r="BA39" s="257"/>
    </row>
    <row r="40" spans="1:64" ht="6" customHeight="1">
      <c r="A40" s="257"/>
      <c r="B40" s="257"/>
      <c r="C40" s="257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3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</row>
    <row r="41" spans="1:64" s="113" customFormat="1" ht="15.95" customHeight="1">
      <c r="A41" s="255">
        <v>1</v>
      </c>
      <c r="B41" s="255"/>
      <c r="C41" s="255"/>
      <c r="D41" s="264">
        <v>2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8"/>
      <c r="AD41" s="255">
        <v>3</v>
      </c>
      <c r="AE41" s="255"/>
      <c r="AF41" s="255"/>
      <c r="AG41" s="255"/>
      <c r="AH41" s="255"/>
      <c r="AI41" s="255"/>
      <c r="AJ41" s="255"/>
      <c r="AK41" s="255"/>
      <c r="AL41" s="255">
        <v>4</v>
      </c>
      <c r="AM41" s="255"/>
      <c r="AN41" s="255"/>
      <c r="AO41" s="255"/>
      <c r="AP41" s="255"/>
      <c r="AQ41" s="255"/>
      <c r="AR41" s="255"/>
      <c r="AS41" s="255"/>
      <c r="AT41" s="255">
        <v>5</v>
      </c>
      <c r="AU41" s="255"/>
      <c r="AV41" s="255"/>
      <c r="AW41" s="255"/>
      <c r="AX41" s="255"/>
      <c r="AY41" s="255"/>
      <c r="AZ41" s="255"/>
      <c r="BA41" s="255"/>
    </row>
    <row r="42" spans="1:64" s="5" customFormat="1" ht="6.75" hidden="1" customHeight="1">
      <c r="A42" s="191" t="s">
        <v>23</v>
      </c>
      <c r="B42" s="191"/>
      <c r="C42" s="19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56" t="s">
        <v>24</v>
      </c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43" t="s">
        <v>25</v>
      </c>
      <c r="AE42" s="243"/>
      <c r="AF42" s="243"/>
      <c r="AG42" s="243"/>
      <c r="AH42" s="243"/>
      <c r="AI42" s="243"/>
      <c r="AJ42" s="243"/>
      <c r="AK42" s="243"/>
      <c r="AL42" s="243" t="s">
        <v>26</v>
      </c>
      <c r="AM42" s="243"/>
      <c r="AN42" s="243"/>
      <c r="AO42" s="243"/>
      <c r="AP42" s="243"/>
      <c r="AQ42" s="243"/>
      <c r="AR42" s="243"/>
      <c r="AS42" s="243"/>
      <c r="AT42" s="253" t="s">
        <v>27</v>
      </c>
      <c r="AU42" s="243"/>
      <c r="AV42" s="243"/>
      <c r="AW42" s="243"/>
      <c r="AX42" s="243"/>
      <c r="AY42" s="243"/>
      <c r="AZ42" s="243"/>
      <c r="BA42" s="243"/>
    </row>
    <row r="43" spans="1:64" s="5" customFormat="1" ht="25.5" customHeight="1">
      <c r="A43" s="191">
        <v>1</v>
      </c>
      <c r="B43" s="191"/>
      <c r="C43" s="191"/>
      <c r="D43" s="265" t="s">
        <v>217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7"/>
      <c r="AD43" s="268">
        <f>AN19</f>
        <v>14649300</v>
      </c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>
        <f>SUM(AD43:AS43)</f>
        <v>14649300</v>
      </c>
      <c r="AU43" s="268"/>
      <c r="AV43" s="268"/>
      <c r="AW43" s="268"/>
      <c r="AX43" s="268"/>
      <c r="AY43" s="268"/>
      <c r="AZ43" s="268"/>
      <c r="BA43" s="268"/>
    </row>
    <row r="44" spans="1:64" ht="31.5" customHeight="1">
      <c r="A44" s="191">
        <v>2</v>
      </c>
      <c r="B44" s="191"/>
      <c r="C44" s="191"/>
      <c r="D44" s="265" t="s">
        <v>225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7"/>
      <c r="AD44" s="268"/>
      <c r="AE44" s="268"/>
      <c r="AF44" s="268"/>
      <c r="AG44" s="268"/>
      <c r="AH44" s="268"/>
      <c r="AI44" s="268"/>
      <c r="AJ44" s="268"/>
      <c r="AK44" s="268"/>
      <c r="AL44" s="268">
        <v>411500</v>
      </c>
      <c r="AM44" s="268"/>
      <c r="AN44" s="268"/>
      <c r="AO44" s="268"/>
      <c r="AP44" s="268"/>
      <c r="AQ44" s="268"/>
      <c r="AR44" s="268"/>
      <c r="AS44" s="268"/>
      <c r="AT44" s="268">
        <f>SUM(AD44:AS44)</f>
        <v>411500</v>
      </c>
      <c r="AU44" s="268"/>
      <c r="AV44" s="268"/>
      <c r="AW44" s="268"/>
      <c r="AX44" s="268"/>
      <c r="AY44" s="268"/>
      <c r="AZ44" s="268"/>
      <c r="BA44" s="268"/>
    </row>
    <row r="45" spans="1:64" ht="34.5" customHeight="1">
      <c r="A45" s="191">
        <v>3</v>
      </c>
      <c r="B45" s="191"/>
      <c r="C45" s="191"/>
      <c r="D45" s="265" t="s">
        <v>226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7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>
        <f>SUM(AD45:AS45)</f>
        <v>0</v>
      </c>
      <c r="AU45" s="268"/>
      <c r="AV45" s="268"/>
      <c r="AW45" s="268"/>
      <c r="AX45" s="268"/>
      <c r="AY45" s="268"/>
      <c r="AZ45" s="268"/>
      <c r="BA45" s="268"/>
    </row>
    <row r="46" spans="1:64" s="5" customFormat="1" ht="12.75" customHeight="1">
      <c r="A46" s="332"/>
      <c r="B46" s="332"/>
      <c r="C46" s="332"/>
      <c r="D46" s="278" t="s">
        <v>333</v>
      </c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8"/>
      <c r="AD46" s="324">
        <f>SUM(AD43:AK45)</f>
        <v>14649300</v>
      </c>
      <c r="AE46" s="325"/>
      <c r="AF46" s="325"/>
      <c r="AG46" s="325"/>
      <c r="AH46" s="325"/>
      <c r="AI46" s="325"/>
      <c r="AJ46" s="325"/>
      <c r="AK46" s="326"/>
      <c r="AL46" s="324">
        <f>SUM(AL43:AS45)</f>
        <v>411500</v>
      </c>
      <c r="AM46" s="325"/>
      <c r="AN46" s="325"/>
      <c r="AO46" s="325"/>
      <c r="AP46" s="325"/>
      <c r="AQ46" s="325"/>
      <c r="AR46" s="325"/>
      <c r="AS46" s="326"/>
      <c r="AT46" s="324">
        <f>SUM(AT43:BA45)</f>
        <v>15060800</v>
      </c>
      <c r="AU46" s="325"/>
      <c r="AV46" s="325"/>
      <c r="AW46" s="325"/>
      <c r="AX46" s="325"/>
      <c r="AY46" s="325"/>
      <c r="AZ46" s="325"/>
      <c r="BA46" s="326"/>
    </row>
    <row r="48" spans="1:64" ht="15.75" customHeight="1">
      <c r="A48" s="296" t="s">
        <v>218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</row>
    <row r="49" spans="1:64" ht="15" customHeight="1">
      <c r="A49" s="275" t="s">
        <v>228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15.95" customHeight="1">
      <c r="A50" s="322" t="s">
        <v>100</v>
      </c>
      <c r="B50" s="322"/>
      <c r="C50" s="322"/>
      <c r="D50" s="191" t="s">
        <v>316</v>
      </c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257" t="s">
        <v>11</v>
      </c>
      <c r="U50" s="257"/>
      <c r="V50" s="257"/>
      <c r="W50" s="257"/>
      <c r="X50" s="257"/>
      <c r="Y50" s="257"/>
      <c r="Z50" s="257"/>
      <c r="AA50" s="257"/>
      <c r="AB50" s="257" t="s">
        <v>10</v>
      </c>
      <c r="AC50" s="257"/>
      <c r="AD50" s="257"/>
      <c r="AE50" s="257"/>
      <c r="AF50" s="257"/>
      <c r="AG50" s="257"/>
      <c r="AH50" s="257"/>
      <c r="AI50" s="257"/>
      <c r="AJ50" s="257" t="s">
        <v>240</v>
      </c>
      <c r="AK50" s="257"/>
      <c r="AL50" s="257"/>
      <c r="AM50" s="257"/>
      <c r="AN50" s="257"/>
      <c r="AO50" s="257"/>
      <c r="AP50" s="257"/>
      <c r="AQ50" s="257"/>
    </row>
    <row r="51" spans="1:64" ht="29.1" customHeight="1">
      <c r="A51" s="322"/>
      <c r="B51" s="322"/>
      <c r="C51" s="322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</row>
    <row r="52" spans="1:64" s="113" customFormat="1" ht="13.5" customHeight="1">
      <c r="A52" s="286">
        <v>1</v>
      </c>
      <c r="B52" s="286"/>
      <c r="C52" s="286"/>
      <c r="D52" s="255">
        <v>2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3</v>
      </c>
      <c r="U52" s="255"/>
      <c r="V52" s="255"/>
      <c r="W52" s="255"/>
      <c r="X52" s="255"/>
      <c r="Y52" s="255"/>
      <c r="Z52" s="255"/>
      <c r="AA52" s="255"/>
      <c r="AB52" s="255">
        <v>4</v>
      </c>
      <c r="AC52" s="255"/>
      <c r="AD52" s="255"/>
      <c r="AE52" s="255"/>
      <c r="AF52" s="255"/>
      <c r="AG52" s="255"/>
      <c r="AH52" s="255"/>
      <c r="AI52" s="255"/>
      <c r="AJ52" s="255">
        <v>5</v>
      </c>
      <c r="AK52" s="255"/>
      <c r="AL52" s="255"/>
      <c r="AM52" s="255"/>
      <c r="AN52" s="255"/>
      <c r="AO52" s="255"/>
      <c r="AP52" s="255"/>
      <c r="AQ52" s="255"/>
    </row>
    <row r="53" spans="1:64" ht="18.75" customHeight="1">
      <c r="A53" s="287">
        <v>1</v>
      </c>
      <c r="B53" s="288"/>
      <c r="C53" s="289"/>
      <c r="D53" s="244" t="s">
        <v>190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6"/>
      <c r="T53" s="268">
        <f>14468530-246000+151400</f>
        <v>14373930</v>
      </c>
      <c r="U53" s="268"/>
      <c r="V53" s="268"/>
      <c r="W53" s="268"/>
      <c r="X53" s="268"/>
      <c r="Y53" s="268"/>
      <c r="Z53" s="268"/>
      <c r="AA53" s="268"/>
      <c r="AB53" s="268">
        <f>AL45</f>
        <v>0</v>
      </c>
      <c r="AC53" s="268"/>
      <c r="AD53" s="268"/>
      <c r="AE53" s="268"/>
      <c r="AF53" s="268"/>
      <c r="AG53" s="268"/>
      <c r="AH53" s="268"/>
      <c r="AI53" s="268"/>
      <c r="AJ53" s="268">
        <f>T53+AB53</f>
        <v>14373930</v>
      </c>
      <c r="AK53" s="268"/>
      <c r="AL53" s="268"/>
      <c r="AM53" s="268"/>
      <c r="AN53" s="268"/>
      <c r="AO53" s="268"/>
      <c r="AP53" s="268"/>
      <c r="AQ53" s="268"/>
    </row>
    <row r="54" spans="1:64" ht="28.5" customHeight="1">
      <c r="A54" s="287">
        <v>2</v>
      </c>
      <c r="B54" s="288"/>
      <c r="C54" s="289"/>
      <c r="D54" s="244" t="s">
        <v>317</v>
      </c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6"/>
      <c r="T54" s="268">
        <v>88370</v>
      </c>
      <c r="U54" s="268"/>
      <c r="V54" s="268"/>
      <c r="W54" s="268"/>
      <c r="X54" s="268"/>
      <c r="Y54" s="268"/>
      <c r="Z54" s="268"/>
      <c r="AA54" s="268"/>
      <c r="AB54" s="268">
        <v>411500</v>
      </c>
      <c r="AC54" s="268"/>
      <c r="AD54" s="268"/>
      <c r="AE54" s="268"/>
      <c r="AF54" s="268"/>
      <c r="AG54" s="268"/>
      <c r="AH54" s="268"/>
      <c r="AI54" s="268"/>
      <c r="AJ54" s="268">
        <f>T54+AB54</f>
        <v>499870</v>
      </c>
      <c r="AK54" s="268"/>
      <c r="AL54" s="268"/>
      <c r="AM54" s="268"/>
      <c r="AN54" s="268"/>
      <c r="AO54" s="268"/>
      <c r="AP54" s="268"/>
      <c r="AQ54" s="268"/>
    </row>
    <row r="55" spans="1:64" s="5" customFormat="1" ht="12.75" customHeight="1">
      <c r="A55" s="338"/>
      <c r="B55" s="338"/>
      <c r="C55" s="338"/>
      <c r="D55" s="278" t="s">
        <v>333</v>
      </c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80"/>
      <c r="T55" s="277">
        <f>SUM(T53:AA54)</f>
        <v>14462300</v>
      </c>
      <c r="U55" s="277"/>
      <c r="V55" s="277"/>
      <c r="W55" s="277"/>
      <c r="X55" s="277"/>
      <c r="Y55" s="277"/>
      <c r="Z55" s="277"/>
      <c r="AA55" s="277"/>
      <c r="AB55" s="277">
        <f>SUM(AB53:AI54)</f>
        <v>411500</v>
      </c>
      <c r="AC55" s="277"/>
      <c r="AD55" s="277"/>
      <c r="AE55" s="277"/>
      <c r="AF55" s="277"/>
      <c r="AG55" s="277"/>
      <c r="AH55" s="277"/>
      <c r="AI55" s="277"/>
      <c r="AJ55" s="277">
        <f>SUM(AJ53:AQ54)</f>
        <v>14873800</v>
      </c>
      <c r="AK55" s="277"/>
      <c r="AL55" s="277"/>
      <c r="AM55" s="277"/>
      <c r="AN55" s="277"/>
      <c r="AO55" s="277"/>
      <c r="AP55" s="277"/>
      <c r="AQ55" s="277"/>
    </row>
    <row r="59" spans="1:64" ht="15.75" customHeight="1">
      <c r="A59" s="290" t="s">
        <v>215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</row>
    <row r="60" spans="1:64" ht="3.75" customHeight="1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</row>
    <row r="61" spans="1:64" ht="9.75" customHeight="1"/>
    <row r="62" spans="1:64" ht="30" customHeight="1">
      <c r="A62" s="191" t="s">
        <v>9</v>
      </c>
      <c r="B62" s="191"/>
      <c r="C62" s="191"/>
      <c r="D62" s="191"/>
      <c r="E62" s="191"/>
      <c r="F62" s="191"/>
      <c r="G62" s="191" t="s">
        <v>118</v>
      </c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 t="s">
        <v>13</v>
      </c>
      <c r="U62" s="191"/>
      <c r="V62" s="191"/>
      <c r="W62" s="191"/>
      <c r="X62" s="191"/>
      <c r="Y62" s="191" t="s">
        <v>12</v>
      </c>
      <c r="Z62" s="191"/>
      <c r="AA62" s="191"/>
      <c r="AB62" s="191"/>
      <c r="AC62" s="191"/>
      <c r="AD62" s="191"/>
      <c r="AE62" s="191"/>
      <c r="AF62" s="191"/>
      <c r="AG62" s="191"/>
      <c r="AH62" s="191"/>
      <c r="AI62" s="191" t="s">
        <v>106</v>
      </c>
      <c r="AJ62" s="191"/>
      <c r="AK62" s="191"/>
      <c r="AL62" s="191"/>
      <c r="AM62" s="191"/>
      <c r="AN62" s="191"/>
      <c r="AO62" s="191" t="s">
        <v>107</v>
      </c>
      <c r="AP62" s="191"/>
      <c r="AQ62" s="191"/>
      <c r="AR62" s="191"/>
      <c r="AS62" s="191"/>
      <c r="AT62" s="191"/>
      <c r="AU62" s="191" t="s">
        <v>115</v>
      </c>
      <c r="AV62" s="191"/>
      <c r="AW62" s="191"/>
      <c r="AX62" s="191"/>
      <c r="AY62" s="191"/>
      <c r="AZ62" s="191"/>
    </row>
    <row r="63" spans="1:64" s="113" customFormat="1" ht="15.75" customHeight="1">
      <c r="A63" s="255">
        <v>1</v>
      </c>
      <c r="B63" s="255"/>
      <c r="C63" s="255"/>
      <c r="D63" s="255"/>
      <c r="E63" s="255"/>
      <c r="F63" s="255"/>
      <c r="G63" s="255">
        <v>2</v>
      </c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>
        <v>3</v>
      </c>
      <c r="U63" s="255"/>
      <c r="V63" s="255"/>
      <c r="W63" s="255"/>
      <c r="X63" s="255"/>
      <c r="Y63" s="255">
        <v>4</v>
      </c>
      <c r="Z63" s="255"/>
      <c r="AA63" s="255"/>
      <c r="AB63" s="255"/>
      <c r="AC63" s="255"/>
      <c r="AD63" s="255"/>
      <c r="AE63" s="255"/>
      <c r="AF63" s="255"/>
      <c r="AG63" s="255"/>
      <c r="AH63" s="255"/>
      <c r="AI63" s="255">
        <v>5</v>
      </c>
      <c r="AJ63" s="255"/>
      <c r="AK63" s="255"/>
      <c r="AL63" s="255"/>
      <c r="AM63" s="255"/>
      <c r="AN63" s="255"/>
      <c r="AO63" s="255">
        <v>6</v>
      </c>
      <c r="AP63" s="255"/>
      <c r="AQ63" s="255"/>
      <c r="AR63" s="255"/>
      <c r="AS63" s="255"/>
      <c r="AT63" s="255"/>
      <c r="AU63" s="255">
        <v>7</v>
      </c>
      <c r="AV63" s="255"/>
      <c r="AW63" s="255"/>
      <c r="AX63" s="255"/>
      <c r="AY63" s="255"/>
      <c r="AZ63" s="255"/>
    </row>
    <row r="64" spans="1:64" ht="13.5" hidden="1" customHeight="1">
      <c r="A64" s="191"/>
      <c r="B64" s="191"/>
      <c r="C64" s="191"/>
      <c r="D64" s="191"/>
      <c r="E64" s="191"/>
      <c r="F64" s="191"/>
      <c r="G64" s="256" t="s">
        <v>24</v>
      </c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191" t="s">
        <v>33</v>
      </c>
      <c r="U64" s="191"/>
      <c r="V64" s="191"/>
      <c r="W64" s="191"/>
      <c r="X64" s="191"/>
      <c r="Y64" s="256" t="s">
        <v>34</v>
      </c>
      <c r="Z64" s="256"/>
      <c r="AA64" s="256"/>
      <c r="AB64" s="256"/>
      <c r="AC64" s="256"/>
      <c r="AD64" s="256"/>
      <c r="AE64" s="256"/>
      <c r="AF64" s="256"/>
      <c r="AG64" s="256"/>
      <c r="AH64" s="256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</row>
    <row r="65" spans="1:59" s="5" customFormat="1">
      <c r="A65" s="332">
        <v>1</v>
      </c>
      <c r="B65" s="332"/>
      <c r="C65" s="332"/>
      <c r="D65" s="332"/>
      <c r="E65" s="332"/>
      <c r="F65" s="332"/>
      <c r="G65" s="278" t="s">
        <v>39</v>
      </c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80"/>
      <c r="T65" s="271" t="s">
        <v>38</v>
      </c>
      <c r="U65" s="271"/>
      <c r="V65" s="271"/>
      <c r="W65" s="271"/>
      <c r="X65" s="271"/>
      <c r="Y65" s="323" t="s">
        <v>38</v>
      </c>
      <c r="Z65" s="323"/>
      <c r="AA65" s="323"/>
      <c r="AB65" s="323"/>
      <c r="AC65" s="323"/>
      <c r="AD65" s="323"/>
      <c r="AE65" s="323"/>
      <c r="AF65" s="323"/>
      <c r="AG65" s="323"/>
      <c r="AH65" s="323"/>
      <c r="AI65" s="332"/>
      <c r="AJ65" s="332"/>
      <c r="AK65" s="332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  <c r="AY65" s="332"/>
      <c r="AZ65" s="332"/>
    </row>
    <row r="66" spans="1:59" ht="12.75" customHeight="1">
      <c r="A66" s="191"/>
      <c r="B66" s="191"/>
      <c r="C66" s="191"/>
      <c r="D66" s="191"/>
      <c r="E66" s="191"/>
      <c r="F66" s="191"/>
      <c r="G66" s="244" t="s">
        <v>66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6"/>
      <c r="T66" s="242" t="s">
        <v>41</v>
      </c>
      <c r="U66" s="242"/>
      <c r="V66" s="242"/>
      <c r="W66" s="242"/>
      <c r="X66" s="242"/>
      <c r="Y66" s="265" t="s">
        <v>260</v>
      </c>
      <c r="Z66" s="281"/>
      <c r="AA66" s="281"/>
      <c r="AB66" s="281"/>
      <c r="AC66" s="281"/>
      <c r="AD66" s="281"/>
      <c r="AE66" s="281"/>
      <c r="AF66" s="281"/>
      <c r="AG66" s="281"/>
      <c r="AH66" s="282"/>
      <c r="AI66" s="351">
        <v>3</v>
      </c>
      <c r="AJ66" s="351"/>
      <c r="AK66" s="351"/>
      <c r="AL66" s="351"/>
      <c r="AM66" s="351"/>
      <c r="AN66" s="351"/>
      <c r="AO66" s="351">
        <v>0</v>
      </c>
      <c r="AP66" s="351"/>
      <c r="AQ66" s="351"/>
      <c r="AR66" s="351"/>
      <c r="AS66" s="351"/>
      <c r="AT66" s="351"/>
      <c r="AU66" s="351">
        <f>SUM(AI66:AT66)</f>
        <v>3</v>
      </c>
      <c r="AV66" s="351"/>
      <c r="AW66" s="351"/>
      <c r="AX66" s="351"/>
      <c r="AY66" s="351"/>
      <c r="AZ66" s="351"/>
    </row>
    <row r="67" spans="1:59" ht="28.5" customHeight="1">
      <c r="A67" s="191"/>
      <c r="B67" s="191"/>
      <c r="C67" s="191"/>
      <c r="D67" s="191"/>
      <c r="E67" s="191"/>
      <c r="F67" s="191"/>
      <c r="G67" s="244" t="s">
        <v>336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6"/>
      <c r="T67" s="242" t="s">
        <v>41</v>
      </c>
      <c r="U67" s="242"/>
      <c r="V67" s="242"/>
      <c r="W67" s="242"/>
      <c r="X67" s="242"/>
      <c r="Y67" s="244" t="s">
        <v>339</v>
      </c>
      <c r="Z67" s="245"/>
      <c r="AA67" s="245"/>
      <c r="AB67" s="245"/>
      <c r="AC67" s="245"/>
      <c r="AD67" s="245"/>
      <c r="AE67" s="245"/>
      <c r="AF67" s="245"/>
      <c r="AG67" s="245"/>
      <c r="AH67" s="246"/>
      <c r="AI67" s="351">
        <v>860</v>
      </c>
      <c r="AJ67" s="351"/>
      <c r="AK67" s="351"/>
      <c r="AL67" s="351"/>
      <c r="AM67" s="351"/>
      <c r="AN67" s="351"/>
      <c r="AO67" s="351">
        <v>0</v>
      </c>
      <c r="AP67" s="351"/>
      <c r="AQ67" s="351"/>
      <c r="AR67" s="351"/>
      <c r="AS67" s="351"/>
      <c r="AT67" s="351"/>
      <c r="AU67" s="351">
        <f t="shared" ref="AU67:AU77" si="0">SUM(AI67:AT67)</f>
        <v>860</v>
      </c>
      <c r="AV67" s="351"/>
      <c r="AW67" s="351"/>
      <c r="AX67" s="351"/>
      <c r="AY67" s="351"/>
      <c r="AZ67" s="351"/>
    </row>
    <row r="68" spans="1:59" ht="42.75" customHeight="1">
      <c r="A68" s="191"/>
      <c r="B68" s="191"/>
      <c r="C68" s="191"/>
      <c r="D68" s="191"/>
      <c r="E68" s="191"/>
      <c r="F68" s="191"/>
      <c r="G68" s="244" t="s">
        <v>337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6"/>
      <c r="T68" s="242" t="s">
        <v>41</v>
      </c>
      <c r="U68" s="242"/>
      <c r="V68" s="242"/>
      <c r="W68" s="242"/>
      <c r="X68" s="242"/>
      <c r="Y68" s="244" t="s">
        <v>339</v>
      </c>
      <c r="Z68" s="245"/>
      <c r="AA68" s="245"/>
      <c r="AB68" s="245"/>
      <c r="AC68" s="245"/>
      <c r="AD68" s="245"/>
      <c r="AE68" s="245"/>
      <c r="AF68" s="245"/>
      <c r="AG68" s="245"/>
      <c r="AH68" s="246"/>
      <c r="AI68" s="351">
        <v>237</v>
      </c>
      <c r="AJ68" s="351"/>
      <c r="AK68" s="351"/>
      <c r="AL68" s="351"/>
      <c r="AM68" s="351"/>
      <c r="AN68" s="351"/>
      <c r="AO68" s="351">
        <v>0</v>
      </c>
      <c r="AP68" s="351"/>
      <c r="AQ68" s="351"/>
      <c r="AR68" s="351"/>
      <c r="AS68" s="351"/>
      <c r="AT68" s="351"/>
      <c r="AU68" s="351">
        <f t="shared" si="0"/>
        <v>237</v>
      </c>
      <c r="AV68" s="351"/>
      <c r="AW68" s="351"/>
      <c r="AX68" s="351"/>
      <c r="AY68" s="351"/>
      <c r="AZ68" s="351"/>
    </row>
    <row r="69" spans="1:59" s="5" customFormat="1">
      <c r="A69" s="332">
        <v>2</v>
      </c>
      <c r="B69" s="332"/>
      <c r="C69" s="332"/>
      <c r="D69" s="332"/>
      <c r="E69" s="332"/>
      <c r="F69" s="332"/>
      <c r="G69" s="278" t="s">
        <v>45</v>
      </c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80"/>
      <c r="T69" s="271" t="s">
        <v>38</v>
      </c>
      <c r="U69" s="271"/>
      <c r="V69" s="271"/>
      <c r="W69" s="271"/>
      <c r="X69" s="271"/>
      <c r="Y69" s="278" t="s">
        <v>38</v>
      </c>
      <c r="Z69" s="279"/>
      <c r="AA69" s="279"/>
      <c r="AB69" s="279"/>
      <c r="AC69" s="279"/>
      <c r="AD69" s="279"/>
      <c r="AE69" s="279"/>
      <c r="AF69" s="279"/>
      <c r="AG69" s="279"/>
      <c r="AH69" s="280"/>
      <c r="AI69" s="352"/>
      <c r="AJ69" s="352"/>
      <c r="AK69" s="352"/>
      <c r="AL69" s="352"/>
      <c r="AM69" s="352"/>
      <c r="AN69" s="352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</row>
    <row r="70" spans="1:59" ht="28.5" customHeight="1">
      <c r="A70" s="191"/>
      <c r="B70" s="191"/>
      <c r="C70" s="191"/>
      <c r="D70" s="191"/>
      <c r="E70" s="191"/>
      <c r="F70" s="191"/>
      <c r="G70" s="244" t="s">
        <v>285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6"/>
      <c r="T70" s="242" t="s">
        <v>41</v>
      </c>
      <c r="U70" s="242"/>
      <c r="V70" s="242"/>
      <c r="W70" s="242"/>
      <c r="X70" s="242"/>
      <c r="Y70" s="244" t="s">
        <v>286</v>
      </c>
      <c r="Z70" s="245"/>
      <c r="AA70" s="245"/>
      <c r="AB70" s="245"/>
      <c r="AC70" s="245"/>
      <c r="AD70" s="245"/>
      <c r="AE70" s="245"/>
      <c r="AF70" s="245"/>
      <c r="AG70" s="245"/>
      <c r="AH70" s="246"/>
      <c r="AI70" s="351">
        <v>243113</v>
      </c>
      <c r="AJ70" s="351"/>
      <c r="AK70" s="351"/>
      <c r="AL70" s="351"/>
      <c r="AM70" s="351"/>
      <c r="AN70" s="351"/>
      <c r="AO70" s="351">
        <v>0</v>
      </c>
      <c r="AP70" s="351"/>
      <c r="AQ70" s="351"/>
      <c r="AR70" s="351"/>
      <c r="AS70" s="351"/>
      <c r="AT70" s="351"/>
      <c r="AU70" s="351">
        <f>SUM(AI70:AT70)</f>
        <v>243113</v>
      </c>
      <c r="AV70" s="351"/>
      <c r="AW70" s="351"/>
      <c r="AX70" s="351"/>
      <c r="AY70" s="351"/>
      <c r="AZ70" s="351"/>
    </row>
    <row r="71" spans="1:59" ht="18.75" customHeight="1">
      <c r="A71" s="191"/>
      <c r="B71" s="191"/>
      <c r="C71" s="191"/>
      <c r="D71" s="191"/>
      <c r="E71" s="191"/>
      <c r="F71" s="191"/>
      <c r="G71" s="244" t="s">
        <v>287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6"/>
      <c r="T71" s="242" t="s">
        <v>261</v>
      </c>
      <c r="U71" s="242"/>
      <c r="V71" s="242"/>
      <c r="W71" s="242"/>
      <c r="X71" s="242"/>
      <c r="Y71" s="244" t="s">
        <v>61</v>
      </c>
      <c r="Z71" s="245"/>
      <c r="AA71" s="245"/>
      <c r="AB71" s="245"/>
      <c r="AC71" s="245"/>
      <c r="AD71" s="245"/>
      <c r="AE71" s="245"/>
      <c r="AF71" s="245"/>
      <c r="AG71" s="245"/>
      <c r="AH71" s="246"/>
      <c r="AI71" s="351">
        <v>900</v>
      </c>
      <c r="AJ71" s="351"/>
      <c r="AK71" s="351"/>
      <c r="AL71" s="351"/>
      <c r="AM71" s="351"/>
      <c r="AN71" s="351"/>
      <c r="AO71" s="351">
        <v>0</v>
      </c>
      <c r="AP71" s="351"/>
      <c r="AQ71" s="351"/>
      <c r="AR71" s="351"/>
      <c r="AS71" s="351"/>
      <c r="AT71" s="351"/>
      <c r="AU71" s="351">
        <f t="shared" si="0"/>
        <v>900</v>
      </c>
      <c r="AV71" s="351"/>
      <c r="AW71" s="351"/>
      <c r="AX71" s="351"/>
      <c r="AY71" s="351"/>
      <c r="AZ71" s="351"/>
    </row>
    <row r="72" spans="1:59" s="5" customFormat="1">
      <c r="A72" s="332">
        <v>3</v>
      </c>
      <c r="B72" s="332"/>
      <c r="C72" s="332"/>
      <c r="D72" s="332"/>
      <c r="E72" s="332"/>
      <c r="F72" s="332"/>
      <c r="G72" s="278" t="s">
        <v>48</v>
      </c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80"/>
      <c r="T72" s="271" t="s">
        <v>38</v>
      </c>
      <c r="U72" s="271"/>
      <c r="V72" s="271"/>
      <c r="W72" s="271"/>
      <c r="X72" s="271"/>
      <c r="Y72" s="278" t="s">
        <v>38</v>
      </c>
      <c r="Z72" s="279"/>
      <c r="AA72" s="279"/>
      <c r="AB72" s="279"/>
      <c r="AC72" s="279"/>
      <c r="AD72" s="279"/>
      <c r="AE72" s="279"/>
      <c r="AF72" s="279"/>
      <c r="AG72" s="279"/>
      <c r="AH72" s="280"/>
      <c r="AI72" s="352"/>
      <c r="AJ72" s="352"/>
      <c r="AK72" s="352"/>
      <c r="AL72" s="352"/>
      <c r="AM72" s="352"/>
      <c r="AN72" s="352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</row>
    <row r="73" spans="1:59" ht="31.5" customHeight="1">
      <c r="A73" s="191"/>
      <c r="B73" s="191"/>
      <c r="C73" s="191"/>
      <c r="D73" s="191"/>
      <c r="E73" s="191"/>
      <c r="F73" s="191"/>
      <c r="G73" s="244" t="s">
        <v>288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6"/>
      <c r="T73" s="242" t="s">
        <v>41</v>
      </c>
      <c r="U73" s="242"/>
      <c r="V73" s="242"/>
      <c r="W73" s="242"/>
      <c r="X73" s="242"/>
      <c r="Y73" s="244" t="s">
        <v>63</v>
      </c>
      <c r="Z73" s="245"/>
      <c r="AA73" s="245"/>
      <c r="AB73" s="245"/>
      <c r="AC73" s="245"/>
      <c r="AD73" s="245"/>
      <c r="AE73" s="245"/>
      <c r="AF73" s="245"/>
      <c r="AG73" s="245"/>
      <c r="AH73" s="246"/>
      <c r="AI73" s="351">
        <v>1026</v>
      </c>
      <c r="AJ73" s="351"/>
      <c r="AK73" s="351"/>
      <c r="AL73" s="351"/>
      <c r="AM73" s="351"/>
      <c r="AN73" s="351"/>
      <c r="AO73" s="351">
        <v>0</v>
      </c>
      <c r="AP73" s="351"/>
      <c r="AQ73" s="351"/>
      <c r="AR73" s="351"/>
      <c r="AS73" s="351"/>
      <c r="AT73" s="351"/>
      <c r="AU73" s="351">
        <f t="shared" si="0"/>
        <v>1026</v>
      </c>
      <c r="AV73" s="351"/>
      <c r="AW73" s="351"/>
      <c r="AX73" s="351"/>
      <c r="AY73" s="351"/>
      <c r="AZ73" s="351"/>
    </row>
    <row r="74" spans="1:59" ht="27.75" customHeight="1">
      <c r="A74" s="191"/>
      <c r="B74" s="191"/>
      <c r="C74" s="191"/>
      <c r="D74" s="191"/>
      <c r="E74" s="191"/>
      <c r="F74" s="191"/>
      <c r="G74" s="244" t="s">
        <v>289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6"/>
      <c r="T74" s="242" t="s">
        <v>41</v>
      </c>
      <c r="U74" s="242"/>
      <c r="V74" s="242"/>
      <c r="W74" s="242"/>
      <c r="X74" s="242"/>
      <c r="Y74" s="244" t="s">
        <v>63</v>
      </c>
      <c r="Z74" s="245"/>
      <c r="AA74" s="245"/>
      <c r="AB74" s="245"/>
      <c r="AC74" s="245"/>
      <c r="AD74" s="245"/>
      <c r="AE74" s="245"/>
      <c r="AF74" s="245"/>
      <c r="AG74" s="245"/>
      <c r="AH74" s="246"/>
      <c r="AI74" s="351">
        <v>3797</v>
      </c>
      <c r="AJ74" s="351"/>
      <c r="AK74" s="351"/>
      <c r="AL74" s="351"/>
      <c r="AM74" s="351"/>
      <c r="AN74" s="351"/>
      <c r="AO74" s="351">
        <v>0</v>
      </c>
      <c r="AP74" s="351"/>
      <c r="AQ74" s="351"/>
      <c r="AR74" s="351"/>
      <c r="AS74" s="351"/>
      <c r="AT74" s="351"/>
      <c r="AU74" s="351">
        <f t="shared" si="0"/>
        <v>3797</v>
      </c>
      <c r="AV74" s="351"/>
      <c r="AW74" s="351"/>
      <c r="AX74" s="351"/>
      <c r="AY74" s="351"/>
      <c r="AZ74" s="351"/>
    </row>
    <row r="75" spans="1:59" s="5" customFormat="1">
      <c r="A75" s="332">
        <v>4</v>
      </c>
      <c r="B75" s="332"/>
      <c r="C75" s="332"/>
      <c r="D75" s="332"/>
      <c r="E75" s="332"/>
      <c r="F75" s="332"/>
      <c r="G75" s="278" t="s">
        <v>50</v>
      </c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80"/>
      <c r="T75" s="271" t="s">
        <v>38</v>
      </c>
      <c r="U75" s="271"/>
      <c r="V75" s="271"/>
      <c r="W75" s="271"/>
      <c r="X75" s="271"/>
      <c r="Y75" s="278" t="s">
        <v>38</v>
      </c>
      <c r="Z75" s="279"/>
      <c r="AA75" s="279"/>
      <c r="AB75" s="279"/>
      <c r="AC75" s="279"/>
      <c r="AD75" s="279"/>
      <c r="AE75" s="279"/>
      <c r="AF75" s="279"/>
      <c r="AG75" s="279"/>
      <c r="AH75" s="280"/>
      <c r="AI75" s="352"/>
      <c r="AJ75" s="352"/>
      <c r="AK75" s="352"/>
      <c r="AL75" s="352"/>
      <c r="AM75" s="352"/>
      <c r="AN75" s="352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</row>
    <row r="76" spans="1:59" ht="30" customHeight="1">
      <c r="A76" s="191"/>
      <c r="B76" s="191"/>
      <c r="C76" s="191"/>
      <c r="D76" s="191"/>
      <c r="E76" s="191"/>
      <c r="F76" s="191"/>
      <c r="G76" s="244" t="s">
        <v>160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6"/>
      <c r="T76" s="242" t="s">
        <v>51</v>
      </c>
      <c r="U76" s="242"/>
      <c r="V76" s="242"/>
      <c r="W76" s="242"/>
      <c r="X76" s="242"/>
      <c r="Y76" s="244" t="s">
        <v>63</v>
      </c>
      <c r="Z76" s="245"/>
      <c r="AA76" s="245"/>
      <c r="AB76" s="245"/>
      <c r="AC76" s="245"/>
      <c r="AD76" s="245"/>
      <c r="AE76" s="245"/>
      <c r="AF76" s="245"/>
      <c r="AG76" s="245"/>
      <c r="AH76" s="246"/>
      <c r="AI76" s="351">
        <v>23</v>
      </c>
      <c r="AJ76" s="351"/>
      <c r="AK76" s="351"/>
      <c r="AL76" s="351"/>
      <c r="AM76" s="351"/>
      <c r="AN76" s="351"/>
      <c r="AO76" s="351">
        <v>0</v>
      </c>
      <c r="AP76" s="351"/>
      <c r="AQ76" s="351"/>
      <c r="AR76" s="351"/>
      <c r="AS76" s="351"/>
      <c r="AT76" s="351"/>
      <c r="AU76" s="351">
        <f t="shared" si="0"/>
        <v>23</v>
      </c>
      <c r="AV76" s="351"/>
      <c r="AW76" s="351"/>
      <c r="AX76" s="351"/>
      <c r="AY76" s="351"/>
      <c r="AZ76" s="351"/>
    </row>
    <row r="77" spans="1:59" ht="15.75" customHeight="1">
      <c r="A77" s="191"/>
      <c r="B77" s="191"/>
      <c r="C77" s="191"/>
      <c r="D77" s="191"/>
      <c r="E77" s="191"/>
      <c r="F77" s="191"/>
      <c r="G77" s="244" t="s">
        <v>290</v>
      </c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6"/>
      <c r="T77" s="242" t="s">
        <v>51</v>
      </c>
      <c r="U77" s="242"/>
      <c r="V77" s="242"/>
      <c r="W77" s="242"/>
      <c r="X77" s="242"/>
      <c r="Y77" s="244" t="s">
        <v>63</v>
      </c>
      <c r="Z77" s="245"/>
      <c r="AA77" s="245"/>
      <c r="AB77" s="245"/>
      <c r="AC77" s="245"/>
      <c r="AD77" s="245"/>
      <c r="AE77" s="245"/>
      <c r="AF77" s="245"/>
      <c r="AG77" s="245"/>
      <c r="AH77" s="246"/>
      <c r="AI77" s="351">
        <v>32</v>
      </c>
      <c r="AJ77" s="351"/>
      <c r="AK77" s="351"/>
      <c r="AL77" s="351"/>
      <c r="AM77" s="351"/>
      <c r="AN77" s="351"/>
      <c r="AO77" s="351">
        <v>0</v>
      </c>
      <c r="AP77" s="351"/>
      <c r="AQ77" s="351"/>
      <c r="AR77" s="351"/>
      <c r="AS77" s="351"/>
      <c r="AT77" s="351"/>
      <c r="AU77" s="351">
        <f t="shared" si="0"/>
        <v>32</v>
      </c>
      <c r="AV77" s="351"/>
      <c r="AW77" s="351"/>
      <c r="AX77" s="351"/>
      <c r="AY77" s="351"/>
      <c r="AZ77" s="351"/>
    </row>
    <row r="80" spans="1:59"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</row>
    <row r="81" spans="1:64" ht="15.75" customHeight="1">
      <c r="A81" s="336" t="s">
        <v>138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/>
      <c r="AN81"/>
      <c r="AO81" s="106" t="s">
        <v>139</v>
      </c>
      <c r="AP81" s="106"/>
      <c r="AQ81" s="106"/>
      <c r="AT81"/>
      <c r="AU81"/>
      <c r="AV81"/>
      <c r="AW81"/>
      <c r="AX81" s="107" t="s">
        <v>154</v>
      </c>
      <c r="AY81" s="12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ht="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 t="s">
        <v>140</v>
      </c>
      <c r="AP82" s="109"/>
      <c r="AQ82" s="109"/>
      <c r="AT82"/>
      <c r="AU82"/>
      <c r="AV82"/>
      <c r="AW82"/>
      <c r="AX82" s="109"/>
      <c r="AY82" s="112" t="s">
        <v>22</v>
      </c>
      <c r="AZ82" s="112"/>
      <c r="BA82" s="112"/>
      <c r="BB82" s="112"/>
      <c r="BC82" s="112"/>
      <c r="BD82" s="112"/>
      <c r="BE82" s="112"/>
      <c r="BF82"/>
      <c r="BG82"/>
      <c r="BH82"/>
      <c r="BI82"/>
      <c r="BJ82"/>
      <c r="BK82"/>
      <c r="BL82"/>
    </row>
    <row r="83" spans="1:64" ht="15.75">
      <c r="A83" s="55" t="s">
        <v>16</v>
      </c>
      <c r="B83" s="55"/>
      <c r="C83" s="55"/>
      <c r="D83" s="108"/>
      <c r="E83" s="108"/>
      <c r="F83" s="108"/>
      <c r="G83" s="108"/>
      <c r="H83" s="108"/>
      <c r="I83" s="108"/>
      <c r="J83" s="108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 s="109"/>
      <c r="AP83" s="109"/>
      <c r="AQ83" s="109"/>
      <c r="AT83"/>
      <c r="AU83"/>
      <c r="AV83"/>
      <c r="AW83"/>
      <c r="AX83" s="109"/>
      <c r="AY83" s="12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ht="15.75" customHeight="1">
      <c r="A84" s="335" t="s">
        <v>141</v>
      </c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/>
      <c r="AM84"/>
      <c r="AN84"/>
      <c r="AO84" s="12"/>
      <c r="AP84" s="12"/>
      <c r="AQ84" s="12"/>
      <c r="AT84"/>
      <c r="AU84"/>
      <c r="AV84"/>
      <c r="AW84"/>
      <c r="AX84" s="12"/>
      <c r="AY84" s="12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5.75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/>
      <c r="AM85"/>
      <c r="AN85"/>
      <c r="AO85" s="106" t="s">
        <v>139</v>
      </c>
      <c r="AP85" s="106"/>
      <c r="AQ85" s="106"/>
      <c r="AT85"/>
      <c r="AU85"/>
      <c r="AV85"/>
      <c r="AW85"/>
      <c r="AX85" s="107" t="s">
        <v>142</v>
      </c>
      <c r="AY85" s="12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ht="15.75">
      <c r="A86" s="8"/>
      <c r="B86" s="8"/>
      <c r="C86" s="8"/>
      <c r="D86" s="9"/>
      <c r="E86" s="9"/>
      <c r="F86" s="9"/>
      <c r="G86" s="9"/>
      <c r="H86" s="9"/>
      <c r="I86" s="9"/>
      <c r="J86" s="12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 s="109" t="s">
        <v>140</v>
      </c>
      <c r="AP86" s="109"/>
      <c r="AQ86" s="109"/>
      <c r="AR86" s="109"/>
      <c r="AS86" s="12"/>
      <c r="AT86"/>
      <c r="AU86"/>
      <c r="AV86"/>
      <c r="AW86"/>
      <c r="AX86"/>
      <c r="AY86" s="112" t="s">
        <v>22</v>
      </c>
      <c r="AZ86" s="112"/>
      <c r="BA86" s="112"/>
      <c r="BB86" s="112"/>
      <c r="BC86" s="112"/>
      <c r="BD86" s="112"/>
      <c r="BE86" s="112"/>
      <c r="BF86"/>
      <c r="BG86"/>
      <c r="BH86"/>
      <c r="BI86"/>
      <c r="BJ86"/>
      <c r="BK86"/>
      <c r="BL86"/>
    </row>
    <row r="87" spans="1:64">
      <c r="A87" s="1" t="s">
        <v>341</v>
      </c>
    </row>
  </sheetData>
  <mergeCells count="249">
    <mergeCell ref="A67:F67"/>
    <mergeCell ref="T64:X64"/>
    <mergeCell ref="T65:X65"/>
    <mergeCell ref="A66:F66"/>
    <mergeCell ref="A65:F65"/>
    <mergeCell ref="A64:F64"/>
    <mergeCell ref="G65:S65"/>
    <mergeCell ref="T66:X66"/>
    <mergeCell ref="G66:S66"/>
    <mergeCell ref="T67:X67"/>
    <mergeCell ref="AO80:BG80"/>
    <mergeCell ref="W80:AM80"/>
    <mergeCell ref="AU76:AZ76"/>
    <mergeCell ref="AO77:AT77"/>
    <mergeCell ref="AI76:AN76"/>
    <mergeCell ref="AO76:AT76"/>
    <mergeCell ref="A75:F75"/>
    <mergeCell ref="AI73:AN73"/>
    <mergeCell ref="G73:S73"/>
    <mergeCell ref="G72:S72"/>
    <mergeCell ref="T73:X73"/>
    <mergeCell ref="Y73:AH73"/>
    <mergeCell ref="T72:X72"/>
    <mergeCell ref="AI72:AN72"/>
    <mergeCell ref="Y72:AH72"/>
    <mergeCell ref="A74:F74"/>
    <mergeCell ref="AI75:AN75"/>
    <mergeCell ref="G71:S71"/>
    <mergeCell ref="A69:F69"/>
    <mergeCell ref="A68:F68"/>
    <mergeCell ref="A71:F71"/>
    <mergeCell ref="A70:F70"/>
    <mergeCell ref="G69:S69"/>
    <mergeCell ref="G70:S70"/>
    <mergeCell ref="G68:S68"/>
    <mergeCell ref="AU75:AZ75"/>
    <mergeCell ref="G75:S75"/>
    <mergeCell ref="Y74:AH74"/>
    <mergeCell ref="T75:X75"/>
    <mergeCell ref="T74:X74"/>
    <mergeCell ref="Y75:AH75"/>
    <mergeCell ref="Y69:AH69"/>
    <mergeCell ref="Y70:AH70"/>
    <mergeCell ref="T69:X69"/>
    <mergeCell ref="T70:X70"/>
    <mergeCell ref="A73:F73"/>
    <mergeCell ref="A72:F72"/>
    <mergeCell ref="T71:X71"/>
    <mergeCell ref="A84:AK85"/>
    <mergeCell ref="A81:AL81"/>
    <mergeCell ref="Y76:AH76"/>
    <mergeCell ref="Y77:AH77"/>
    <mergeCell ref="T76:X76"/>
    <mergeCell ref="A77:F77"/>
    <mergeCell ref="G77:S77"/>
    <mergeCell ref="A76:F76"/>
    <mergeCell ref="G76:S76"/>
    <mergeCell ref="AI74:AN74"/>
    <mergeCell ref="G74:S74"/>
    <mergeCell ref="AI77:AN77"/>
    <mergeCell ref="AU73:AZ73"/>
    <mergeCell ref="AO73:AT73"/>
    <mergeCell ref="T77:X77"/>
    <mergeCell ref="AU74:AZ74"/>
    <mergeCell ref="AO74:AT74"/>
    <mergeCell ref="AO75:AT75"/>
    <mergeCell ref="AU77:AZ77"/>
    <mergeCell ref="AO72:AT72"/>
    <mergeCell ref="AU72:AZ72"/>
    <mergeCell ref="AU67:AZ67"/>
    <mergeCell ref="AU68:AZ68"/>
    <mergeCell ref="AU71:AZ71"/>
    <mergeCell ref="AU69:AZ69"/>
    <mergeCell ref="G64:S64"/>
    <mergeCell ref="AU66:AZ66"/>
    <mergeCell ref="Y66:AH66"/>
    <mergeCell ref="Y67:AH67"/>
    <mergeCell ref="Y68:AH68"/>
    <mergeCell ref="AO71:AT71"/>
    <mergeCell ref="AI70:AN70"/>
    <mergeCell ref="AO67:AT67"/>
    <mergeCell ref="AI68:AN68"/>
    <mergeCell ref="AO69:AT69"/>
    <mergeCell ref="AI71:AN71"/>
    <mergeCell ref="AI69:AN69"/>
    <mergeCell ref="AU70:AZ70"/>
    <mergeCell ref="AO66:AT66"/>
    <mergeCell ref="T62:X62"/>
    <mergeCell ref="Y62:AH62"/>
    <mergeCell ref="AO68:AT68"/>
    <mergeCell ref="AO70:AT70"/>
    <mergeCell ref="AI67:AN67"/>
    <mergeCell ref="T68:X68"/>
    <mergeCell ref="Y71:AH71"/>
    <mergeCell ref="AI66:AN66"/>
    <mergeCell ref="G67:S67"/>
    <mergeCell ref="AB55:AI55"/>
    <mergeCell ref="AI62:AN62"/>
    <mergeCell ref="Y65:AH65"/>
    <mergeCell ref="AJ55:AQ55"/>
    <mergeCell ref="Y64:AH64"/>
    <mergeCell ref="AO64:AT64"/>
    <mergeCell ref="A59:BL59"/>
    <mergeCell ref="T55:AA55"/>
    <mergeCell ref="G62:S62"/>
    <mergeCell ref="A62:F62"/>
    <mergeCell ref="AU65:AZ65"/>
    <mergeCell ref="AU64:AZ64"/>
    <mergeCell ref="Y63:AH63"/>
    <mergeCell ref="AO65:AT65"/>
    <mergeCell ref="AI65:AN65"/>
    <mergeCell ref="AI64:AN64"/>
    <mergeCell ref="AI63:AN63"/>
    <mergeCell ref="A63:F63"/>
    <mergeCell ref="A60:BL60"/>
    <mergeCell ref="T63:X63"/>
    <mergeCell ref="G63:S63"/>
    <mergeCell ref="AO63:AT63"/>
    <mergeCell ref="AU63:AZ63"/>
    <mergeCell ref="AO62:AT62"/>
    <mergeCell ref="AU62:AZ62"/>
    <mergeCell ref="A55:C55"/>
    <mergeCell ref="A54:C54"/>
    <mergeCell ref="A53:C53"/>
    <mergeCell ref="D53:S53"/>
    <mergeCell ref="D55:S55"/>
    <mergeCell ref="A52:C52"/>
    <mergeCell ref="D54:S54"/>
    <mergeCell ref="AD45:AK45"/>
    <mergeCell ref="AL46:AS46"/>
    <mergeCell ref="D46:AC46"/>
    <mergeCell ref="AD46:AK46"/>
    <mergeCell ref="T54:AA54"/>
    <mergeCell ref="T52:AA52"/>
    <mergeCell ref="AB53:AI53"/>
    <mergeCell ref="D52:S52"/>
    <mergeCell ref="AJ50:AQ51"/>
    <mergeCell ref="AB50:AI51"/>
    <mergeCell ref="T53:AA53"/>
    <mergeCell ref="AJ53:AQ53"/>
    <mergeCell ref="D50:S51"/>
    <mergeCell ref="T50:AA51"/>
    <mergeCell ref="D45:AC45"/>
    <mergeCell ref="A46:C46"/>
    <mergeCell ref="AT45:BA45"/>
    <mergeCell ref="AJ52:AQ52"/>
    <mergeCell ref="AB52:AI52"/>
    <mergeCell ref="AT46:BA46"/>
    <mergeCell ref="AL45:AS45"/>
    <mergeCell ref="A50:C51"/>
    <mergeCell ref="A45:C45"/>
    <mergeCell ref="A48:BL48"/>
    <mergeCell ref="AJ54:AQ54"/>
    <mergeCell ref="AB54:AI54"/>
    <mergeCell ref="D44:AC44"/>
    <mergeCell ref="A42:C42"/>
    <mergeCell ref="Q42:AC42"/>
    <mergeCell ref="A44:C44"/>
    <mergeCell ref="A43:C43"/>
    <mergeCell ref="AL42:AS42"/>
    <mergeCell ref="AD42:AK42"/>
    <mergeCell ref="A49:AV49"/>
    <mergeCell ref="AT44:BA44"/>
    <mergeCell ref="AD44:AK44"/>
    <mergeCell ref="AL44:AS44"/>
    <mergeCell ref="AT43:BA43"/>
    <mergeCell ref="AT42:BA42"/>
    <mergeCell ref="D43:AC43"/>
    <mergeCell ref="AD43:AK43"/>
    <mergeCell ref="AL43:AS43"/>
    <mergeCell ref="A39:C40"/>
    <mergeCell ref="AT39:BA40"/>
    <mergeCell ref="A38:AZ38"/>
    <mergeCell ref="A35:F35"/>
    <mergeCell ref="AL39:AS40"/>
    <mergeCell ref="D39:AC40"/>
    <mergeCell ref="AT41:BA41"/>
    <mergeCell ref="A34:F34"/>
    <mergeCell ref="G34:AZ34"/>
    <mergeCell ref="AL41:AS41"/>
    <mergeCell ref="A37:BL37"/>
    <mergeCell ref="G35:AZ35"/>
    <mergeCell ref="A41:C41"/>
    <mergeCell ref="AD41:AK41"/>
    <mergeCell ref="D41:AC41"/>
    <mergeCell ref="AD39:AK40"/>
    <mergeCell ref="G32:AZ32"/>
    <mergeCell ref="G25:AZ25"/>
    <mergeCell ref="A28:F28"/>
    <mergeCell ref="A30:BL30"/>
    <mergeCell ref="G28:AZ28"/>
    <mergeCell ref="A25:F25"/>
    <mergeCell ref="A26:F26"/>
    <mergeCell ref="G26:AZ26"/>
    <mergeCell ref="A31:F31"/>
    <mergeCell ref="G27:AZ27"/>
    <mergeCell ref="A27:F27"/>
    <mergeCell ref="A24:F24"/>
    <mergeCell ref="G24:AZ24"/>
    <mergeCell ref="A32:F32"/>
    <mergeCell ref="G33:AZ33"/>
    <mergeCell ref="G31:AZ31"/>
    <mergeCell ref="A29:K29"/>
    <mergeCell ref="L29:BL29"/>
    <mergeCell ref="A33:F33"/>
    <mergeCell ref="A18:K18"/>
    <mergeCell ref="L16:AX16"/>
    <mergeCell ref="AA17:BB17"/>
    <mergeCell ref="A16:K16"/>
    <mergeCell ref="L18:Q18"/>
    <mergeCell ref="S18:Y18"/>
    <mergeCell ref="A17:B17"/>
    <mergeCell ref="C17:K17"/>
    <mergeCell ref="A22:BL22"/>
    <mergeCell ref="A21:BL21"/>
    <mergeCell ref="BH19:BL19"/>
    <mergeCell ref="BD19:BG19"/>
    <mergeCell ref="AR19:BC19"/>
    <mergeCell ref="Y19:AM19"/>
    <mergeCell ref="AN19:AQ19"/>
    <mergeCell ref="U19:X19"/>
    <mergeCell ref="A19:T19"/>
    <mergeCell ref="A20:BL20"/>
    <mergeCell ref="L17:R17"/>
    <mergeCell ref="BC18:BI18"/>
    <mergeCell ref="BC15:BI15"/>
    <mergeCell ref="BC14:BI14"/>
    <mergeCell ref="BC16:BI16"/>
    <mergeCell ref="S17:Y17"/>
    <mergeCell ref="BC17:BI17"/>
    <mergeCell ref="AB18:BB18"/>
    <mergeCell ref="BB1:BL1"/>
    <mergeCell ref="AO2:BL2"/>
    <mergeCell ref="AO3:BL3"/>
    <mergeCell ref="AO4:BF4"/>
    <mergeCell ref="A15:B15"/>
    <mergeCell ref="C15:K15"/>
    <mergeCell ref="A14:K14"/>
    <mergeCell ref="L14:AX14"/>
    <mergeCell ref="L15:AX15"/>
    <mergeCell ref="L13:AX13"/>
    <mergeCell ref="AO5:BF5"/>
    <mergeCell ref="A10:BL10"/>
    <mergeCell ref="A13:B13"/>
    <mergeCell ref="C13:K13"/>
    <mergeCell ref="A11:BL11"/>
    <mergeCell ref="BC13:BI13"/>
    <mergeCell ref="AO6:BF6"/>
    <mergeCell ref="AO7:BF7"/>
  </mergeCells>
  <phoneticPr fontId="17" type="noConversion"/>
  <pageMargins left="0.11811023622047245" right="0.11811023622047245" top="0.39370078740157483" bottom="0.39370078740157483" header="0" footer="0"/>
  <pageSetup paperSize="9" scale="80" fitToHeight="999" orientation="landscape" r:id="rId1"/>
  <headerFooter alignWithMargins="0"/>
  <rowBreaks count="2" manualBreakCount="2">
    <brk id="35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U83"/>
  <sheetViews>
    <sheetView view="pageBreakPreview" topLeftCell="A74" zoomScale="85" zoomScaleNormal="85" zoomScaleSheetLayoutView="85" workbookViewId="0">
      <selection activeCell="A83" sqref="A83:IV83"/>
    </sheetView>
  </sheetViews>
  <sheetFormatPr defaultRowHeight="12.75"/>
  <cols>
    <col min="1" max="54" width="2.85546875" style="1" customWidth="1"/>
    <col min="55" max="55" width="3.5703125" style="1" customWidth="1"/>
    <col min="56" max="62" width="2.85546875" style="1" customWidth="1"/>
    <col min="63" max="71" width="3" style="1" customWidth="1"/>
    <col min="72" max="72" width="4.5703125" style="1" customWidth="1"/>
    <col min="73" max="73" width="5.28515625" style="1" hidden="1" customWidth="1"/>
    <col min="74" max="16384" width="9.140625" style="1"/>
  </cols>
  <sheetData>
    <row r="1" spans="1:62" ht="59.2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</row>
    <row r="2" spans="1:62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</row>
    <row r="3" spans="1:62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</row>
    <row r="4" spans="1:62" ht="32.1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2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2" ht="21" customHeight="1">
      <c r="AO6" s="290" t="s">
        <v>254</v>
      </c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</row>
    <row r="9" spans="1:62" ht="15.75" customHeight="1">
      <c r="A9" s="320" t="s">
        <v>36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</row>
    <row r="10" spans="1:62" ht="15.75" customHeight="1">
      <c r="A10" s="320" t="s">
        <v>278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</row>
    <row r="11" spans="1:62" ht="15.75" customHeigh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</row>
    <row r="12" spans="1:62" ht="19.5" customHeight="1">
      <c r="A12" s="309" t="s">
        <v>149</v>
      </c>
      <c r="B12" s="309"/>
      <c r="C12" s="307" t="s">
        <v>150</v>
      </c>
      <c r="D12" s="307"/>
      <c r="E12" s="307"/>
      <c r="F12" s="307"/>
      <c r="G12" s="307"/>
      <c r="H12" s="307"/>
      <c r="I12" s="307"/>
      <c r="J12" s="307"/>
      <c r="K12" s="307"/>
      <c r="L12" s="311" t="s">
        <v>56</v>
      </c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155"/>
      <c r="AZ12" s="155"/>
      <c r="BA12" s="155"/>
      <c r="BB12" s="155"/>
      <c r="BC12" s="313">
        <v>13985701</v>
      </c>
      <c r="BD12" s="313"/>
      <c r="BE12" s="313"/>
      <c r="BF12" s="313"/>
      <c r="BG12" s="313"/>
      <c r="BH12" s="313"/>
      <c r="BI12" s="313"/>
      <c r="BJ12" s="155"/>
    </row>
    <row r="13" spans="1:62" ht="15.95" customHeight="1">
      <c r="A13" s="291" t="s">
        <v>257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310" t="s">
        <v>35</v>
      </c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145"/>
      <c r="AZ13" s="145"/>
      <c r="BA13" s="145"/>
      <c r="BB13" s="145"/>
      <c r="BC13" s="295" t="s">
        <v>250</v>
      </c>
      <c r="BD13" s="295"/>
      <c r="BE13" s="295"/>
      <c r="BF13" s="295"/>
      <c r="BG13" s="295"/>
      <c r="BH13" s="295"/>
      <c r="BI13" s="295"/>
      <c r="BJ13" s="145"/>
    </row>
    <row r="14" spans="1:62" ht="19.5" customHeight="1">
      <c r="A14" s="309" t="s">
        <v>17</v>
      </c>
      <c r="B14" s="309"/>
      <c r="C14" s="307" t="s">
        <v>151</v>
      </c>
      <c r="D14" s="307"/>
      <c r="E14" s="307"/>
      <c r="F14" s="307"/>
      <c r="G14" s="307"/>
      <c r="H14" s="307"/>
      <c r="I14" s="307"/>
      <c r="J14" s="307"/>
      <c r="K14" s="307"/>
      <c r="L14" s="311" t="s">
        <v>56</v>
      </c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155"/>
      <c r="AZ14" s="155"/>
      <c r="BA14" s="155"/>
      <c r="BB14" s="155"/>
      <c r="BC14" s="313">
        <v>13985701</v>
      </c>
      <c r="BD14" s="313"/>
      <c r="BE14" s="313"/>
      <c r="BF14" s="313"/>
      <c r="BG14" s="313"/>
      <c r="BH14" s="313"/>
      <c r="BI14" s="313"/>
      <c r="BJ14" s="155"/>
    </row>
    <row r="15" spans="1:62" ht="15.95" customHeight="1">
      <c r="A15" s="291" t="s">
        <v>257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310" t="s">
        <v>35</v>
      </c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145"/>
      <c r="AZ15" s="145"/>
      <c r="BA15" s="145"/>
      <c r="BB15" s="145"/>
      <c r="BC15" s="295" t="s">
        <v>250</v>
      </c>
      <c r="BD15" s="295"/>
      <c r="BE15" s="295"/>
      <c r="BF15" s="295"/>
      <c r="BG15" s="295"/>
      <c r="BH15" s="295"/>
      <c r="BI15" s="295"/>
      <c r="BJ15" s="145"/>
    </row>
    <row r="16" spans="1:62" ht="25.5" customHeight="1">
      <c r="A16" s="309" t="s">
        <v>211</v>
      </c>
      <c r="B16" s="309"/>
      <c r="C16" s="307" t="s">
        <v>161</v>
      </c>
      <c r="D16" s="307"/>
      <c r="E16" s="307"/>
      <c r="F16" s="307"/>
      <c r="G16" s="307"/>
      <c r="H16" s="307"/>
      <c r="I16" s="307"/>
      <c r="J16" s="307"/>
      <c r="K16" s="307"/>
      <c r="L16" s="307" t="s">
        <v>291</v>
      </c>
      <c r="M16" s="308"/>
      <c r="N16" s="308"/>
      <c r="O16" s="308"/>
      <c r="P16" s="308"/>
      <c r="Q16" s="308"/>
      <c r="R16" s="308"/>
      <c r="S16" s="307" t="s">
        <v>74</v>
      </c>
      <c r="T16" s="308"/>
      <c r="U16" s="308"/>
      <c r="V16" s="308"/>
      <c r="W16" s="308"/>
      <c r="X16" s="308"/>
      <c r="Y16" s="308"/>
      <c r="Z16" s="171"/>
      <c r="AA16" s="363" t="s">
        <v>172</v>
      </c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13">
        <v>17201100000</v>
      </c>
      <c r="BD16" s="313"/>
      <c r="BE16" s="313"/>
      <c r="BF16" s="313"/>
      <c r="BG16" s="313"/>
      <c r="BH16" s="313"/>
      <c r="BI16" s="313"/>
      <c r="BJ16" s="155"/>
    </row>
    <row r="17" spans="1:62" ht="27.75" customHeight="1">
      <c r="A17" s="291" t="s">
        <v>257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8" t="s">
        <v>256</v>
      </c>
      <c r="M17" s="298"/>
      <c r="N17" s="298"/>
      <c r="O17" s="298"/>
      <c r="P17" s="298"/>
      <c r="Q17" s="298"/>
      <c r="R17" s="145"/>
      <c r="S17" s="299" t="s">
        <v>251</v>
      </c>
      <c r="T17" s="299"/>
      <c r="U17" s="299"/>
      <c r="V17" s="299"/>
      <c r="W17" s="299"/>
      <c r="X17" s="299"/>
      <c r="Y17" s="299"/>
      <c r="Z17" s="145"/>
      <c r="AA17" s="145"/>
      <c r="AB17" s="295" t="s">
        <v>249</v>
      </c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 t="s">
        <v>255</v>
      </c>
      <c r="BD17" s="295"/>
      <c r="BE17" s="295"/>
      <c r="BF17" s="295"/>
      <c r="BG17" s="295"/>
      <c r="BH17" s="295"/>
      <c r="BI17" s="295"/>
      <c r="BJ17" s="145"/>
    </row>
    <row r="18" spans="1:62" ht="29.25" customHeight="1">
      <c r="A18" s="302" t="s">
        <v>5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62">
        <f>SUM(AN18,BD18)</f>
        <v>1272620</v>
      </c>
      <c r="V18" s="362"/>
      <c r="W18" s="362"/>
      <c r="X18" s="362"/>
      <c r="Y18" s="290" t="s">
        <v>229</v>
      </c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362">
        <f>1272620</f>
        <v>1272620</v>
      </c>
      <c r="AO18" s="362"/>
      <c r="AP18" s="362"/>
      <c r="AQ18" s="362"/>
      <c r="AR18" s="290" t="s">
        <v>230</v>
      </c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362">
        <v>0</v>
      </c>
      <c r="BE18" s="362"/>
      <c r="BF18" s="362"/>
      <c r="BG18" s="362"/>
      <c r="BH18" s="290" t="s">
        <v>231</v>
      </c>
      <c r="BI18" s="290"/>
      <c r="BJ18" s="290"/>
    </row>
    <row r="19" spans="1:62" ht="15.75" customHeight="1">
      <c r="A19" s="296" t="s">
        <v>6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</row>
    <row r="20" spans="1:62" ht="33.75" customHeight="1">
      <c r="A20" s="292" t="s">
        <v>252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</row>
    <row r="21" spans="1:62" ht="37.5" customHeight="1">
      <c r="A21" s="290" t="s">
        <v>195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</row>
    <row r="23" spans="1:62" ht="27.95" customHeight="1">
      <c r="A23" s="303" t="s">
        <v>9</v>
      </c>
      <c r="B23" s="303"/>
      <c r="C23" s="303"/>
      <c r="D23" s="303"/>
      <c r="E23" s="303"/>
      <c r="F23" s="303"/>
      <c r="G23" s="303" t="s">
        <v>196</v>
      </c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</row>
    <row r="24" spans="1:62" s="113" customFormat="1" ht="15.75" customHeight="1">
      <c r="A24" s="255">
        <v>1</v>
      </c>
      <c r="B24" s="255"/>
      <c r="C24" s="255"/>
      <c r="D24" s="255"/>
      <c r="E24" s="255"/>
      <c r="F24" s="255"/>
      <c r="G24" s="255">
        <v>2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</row>
    <row r="25" spans="1:62" ht="10.5" hidden="1" customHeight="1">
      <c r="A25" s="191" t="s">
        <v>23</v>
      </c>
      <c r="B25" s="191"/>
      <c r="C25" s="191"/>
      <c r="D25" s="191"/>
      <c r="E25" s="191"/>
      <c r="F25" s="191"/>
      <c r="G25" s="256" t="s">
        <v>24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</row>
    <row r="26" spans="1:62">
      <c r="A26" s="191">
        <v>1</v>
      </c>
      <c r="B26" s="191"/>
      <c r="C26" s="191"/>
      <c r="D26" s="191"/>
      <c r="E26" s="191"/>
      <c r="F26" s="191"/>
      <c r="G26" s="254" t="s">
        <v>238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</row>
    <row r="27" spans="1:62">
      <c r="A27" s="191"/>
      <c r="B27" s="191"/>
      <c r="C27" s="191"/>
      <c r="D27" s="191"/>
      <c r="E27" s="191"/>
      <c r="F27" s="191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</row>
    <row r="28" spans="1:62" ht="31.5" customHeight="1">
      <c r="A28" s="290" t="s">
        <v>197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160" t="s">
        <v>219</v>
      </c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</row>
    <row r="29" spans="1:62" ht="35.25" customHeight="1">
      <c r="A29" s="290" t="s">
        <v>198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</row>
    <row r="30" spans="1:62" ht="21" customHeight="1">
      <c r="A30" s="303" t="s">
        <v>9</v>
      </c>
      <c r="B30" s="303"/>
      <c r="C30" s="303"/>
      <c r="D30" s="303"/>
      <c r="E30" s="303"/>
      <c r="F30" s="303"/>
      <c r="G30" s="303" t="s">
        <v>148</v>
      </c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</row>
    <row r="31" spans="1:62" s="113" customFormat="1" ht="15.75" customHeight="1">
      <c r="A31" s="255">
        <v>1</v>
      </c>
      <c r="B31" s="255"/>
      <c r="C31" s="255"/>
      <c r="D31" s="255"/>
      <c r="E31" s="255"/>
      <c r="F31" s="255"/>
      <c r="G31" s="255">
        <v>2</v>
      </c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</row>
    <row r="32" spans="1:62" ht="10.5" hidden="1" customHeight="1">
      <c r="A32" s="191" t="s">
        <v>23</v>
      </c>
      <c r="B32" s="191"/>
      <c r="C32" s="191"/>
      <c r="D32" s="191"/>
      <c r="E32" s="191"/>
      <c r="F32" s="191"/>
      <c r="G32" s="256" t="s">
        <v>24</v>
      </c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</row>
    <row r="33" spans="1:66" ht="16.5" customHeight="1">
      <c r="A33" s="191">
        <v>1</v>
      </c>
      <c r="B33" s="191"/>
      <c r="C33" s="191"/>
      <c r="D33" s="191"/>
      <c r="E33" s="191"/>
      <c r="F33" s="191"/>
      <c r="G33" s="254" t="s">
        <v>220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</row>
    <row r="34" spans="1:66">
      <c r="A34" s="191"/>
      <c r="B34" s="191"/>
      <c r="C34" s="191"/>
      <c r="D34" s="191"/>
      <c r="E34" s="191"/>
      <c r="F34" s="191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</row>
    <row r="35" spans="1:6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6" ht="29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6" ht="15.75" customHeight="1">
      <c r="A37" s="296" t="s">
        <v>199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6"/>
      <c r="BH37" s="296"/>
      <c r="BI37" s="296"/>
      <c r="BJ37" s="296"/>
    </row>
    <row r="38" spans="1:66" ht="15" customHeight="1">
      <c r="A38" s="275" t="s">
        <v>228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6" ht="15.95" customHeight="1">
      <c r="A39" s="257" t="s">
        <v>9</v>
      </c>
      <c r="B39" s="257"/>
      <c r="C39" s="257"/>
      <c r="D39" s="258" t="s">
        <v>191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60"/>
      <c r="AD39" s="257" t="s">
        <v>11</v>
      </c>
      <c r="AE39" s="257"/>
      <c r="AF39" s="257"/>
      <c r="AG39" s="257"/>
      <c r="AH39" s="257"/>
      <c r="AI39" s="257"/>
      <c r="AJ39" s="257"/>
      <c r="AK39" s="257"/>
      <c r="AL39" s="257" t="s">
        <v>10</v>
      </c>
      <c r="AM39" s="257"/>
      <c r="AN39" s="257"/>
      <c r="AO39" s="257"/>
      <c r="AP39" s="257"/>
      <c r="AQ39" s="257"/>
      <c r="AR39" s="257"/>
      <c r="AS39" s="257"/>
      <c r="AT39" s="257" t="s">
        <v>240</v>
      </c>
      <c r="AU39" s="257"/>
      <c r="AV39" s="257"/>
      <c r="AW39" s="257"/>
      <c r="AX39" s="257"/>
      <c r="AY39" s="257"/>
      <c r="AZ39" s="257"/>
      <c r="BA39" s="257"/>
    </row>
    <row r="40" spans="1:66" ht="6" customHeight="1">
      <c r="A40" s="257"/>
      <c r="B40" s="257"/>
      <c r="C40" s="257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3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</row>
    <row r="41" spans="1:66" s="113" customFormat="1" ht="15.95" customHeight="1">
      <c r="A41" s="255">
        <v>1</v>
      </c>
      <c r="B41" s="255"/>
      <c r="C41" s="255"/>
      <c r="D41" s="264">
        <v>2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8"/>
      <c r="AD41" s="255">
        <v>3</v>
      </c>
      <c r="AE41" s="255"/>
      <c r="AF41" s="255"/>
      <c r="AG41" s="255"/>
      <c r="AH41" s="255"/>
      <c r="AI41" s="255"/>
      <c r="AJ41" s="255"/>
      <c r="AK41" s="255"/>
      <c r="AL41" s="255">
        <v>4</v>
      </c>
      <c r="AM41" s="255"/>
      <c r="AN41" s="255"/>
      <c r="AO41" s="255"/>
      <c r="AP41" s="255"/>
      <c r="AQ41" s="255"/>
      <c r="AR41" s="255"/>
      <c r="AS41" s="255"/>
      <c r="AT41" s="255">
        <v>5</v>
      </c>
      <c r="AU41" s="255"/>
      <c r="AV41" s="255"/>
      <c r="AW41" s="255"/>
      <c r="AX41" s="255"/>
      <c r="AY41" s="255"/>
      <c r="AZ41" s="255"/>
      <c r="BA41" s="255"/>
    </row>
    <row r="42" spans="1:66" s="5" customFormat="1" ht="6.75" hidden="1" customHeight="1">
      <c r="A42" s="191" t="s">
        <v>23</v>
      </c>
      <c r="B42" s="191"/>
      <c r="C42" s="19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256" t="s">
        <v>24</v>
      </c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43" t="s">
        <v>25</v>
      </c>
      <c r="AE42" s="243"/>
      <c r="AF42" s="243"/>
      <c r="AG42" s="243"/>
      <c r="AH42" s="243"/>
      <c r="AI42" s="243"/>
      <c r="AJ42" s="243"/>
      <c r="AK42" s="243"/>
      <c r="AL42" s="243" t="s">
        <v>26</v>
      </c>
      <c r="AM42" s="243"/>
      <c r="AN42" s="243"/>
      <c r="AO42" s="243"/>
      <c r="AP42" s="243"/>
      <c r="AQ42" s="243"/>
      <c r="AR42" s="243"/>
      <c r="AS42" s="243"/>
      <c r="AT42" s="253" t="s">
        <v>27</v>
      </c>
      <c r="AU42" s="243"/>
      <c r="AV42" s="243"/>
      <c r="AW42" s="243"/>
      <c r="AX42" s="243"/>
      <c r="AY42" s="243"/>
      <c r="AZ42" s="243"/>
      <c r="BA42" s="243"/>
    </row>
    <row r="43" spans="1:66" s="5" customFormat="1" ht="25.5" customHeight="1">
      <c r="A43" s="191">
        <v>1</v>
      </c>
      <c r="B43" s="191"/>
      <c r="C43" s="191"/>
      <c r="D43" s="265" t="s">
        <v>221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7"/>
      <c r="AD43" s="268">
        <f>AN18</f>
        <v>1272620</v>
      </c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>
        <f>SUM(AD43:AS43)</f>
        <v>1272620</v>
      </c>
      <c r="AU43" s="268"/>
      <c r="AV43" s="268"/>
      <c r="AW43" s="268"/>
      <c r="AX43" s="268"/>
      <c r="AY43" s="268"/>
      <c r="AZ43" s="268"/>
      <c r="BA43" s="268"/>
      <c r="BN43" s="1"/>
    </row>
    <row r="44" spans="1:66" ht="36.75" hidden="1" customHeight="1">
      <c r="A44" s="191">
        <v>2</v>
      </c>
      <c r="B44" s="191"/>
      <c r="C44" s="191"/>
      <c r="D44" s="265" t="s">
        <v>206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7"/>
      <c r="AD44" s="268"/>
      <c r="AE44" s="268"/>
      <c r="AF44" s="268"/>
      <c r="AG44" s="268"/>
      <c r="AH44" s="268"/>
      <c r="AI44" s="268"/>
      <c r="AJ44" s="268"/>
      <c r="AK44" s="268"/>
      <c r="AL44" s="268" t="e">
        <f>#REF!</f>
        <v>#REF!</v>
      </c>
      <c r="AM44" s="268"/>
      <c r="AN44" s="268"/>
      <c r="AO44" s="268"/>
      <c r="AP44" s="268"/>
      <c r="AQ44" s="268"/>
      <c r="AR44" s="268"/>
      <c r="AS44" s="268"/>
      <c r="AT44" s="268" t="e">
        <f>SUM(AD44:AS44)</f>
        <v>#REF!</v>
      </c>
      <c r="AU44" s="268"/>
      <c r="AV44" s="268"/>
      <c r="AW44" s="268"/>
      <c r="AX44" s="268"/>
      <c r="AY44" s="268"/>
      <c r="AZ44" s="268"/>
      <c r="BA44" s="268"/>
      <c r="BM44" s="1">
        <f>AD44/AD43</f>
        <v>0</v>
      </c>
      <c r="BN44" s="1" t="s">
        <v>189</v>
      </c>
    </row>
    <row r="45" spans="1:66" ht="34.5" hidden="1" customHeight="1">
      <c r="A45" s="191">
        <v>3</v>
      </c>
      <c r="B45" s="191"/>
      <c r="C45" s="191"/>
      <c r="D45" s="265" t="s">
        <v>207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7"/>
      <c r="AD45" s="268"/>
      <c r="AE45" s="268"/>
      <c r="AF45" s="268"/>
      <c r="AG45" s="268"/>
      <c r="AH45" s="268"/>
      <c r="AI45" s="268"/>
      <c r="AJ45" s="268"/>
      <c r="AK45" s="268"/>
      <c r="AL45" s="268" t="e">
        <f>#REF!</f>
        <v>#REF!</v>
      </c>
      <c r="AM45" s="268"/>
      <c r="AN45" s="268"/>
      <c r="AO45" s="268"/>
      <c r="AP45" s="268"/>
      <c r="AQ45" s="268"/>
      <c r="AR45" s="268"/>
      <c r="AS45" s="268"/>
      <c r="AT45" s="268" t="e">
        <f>SUM(AD45:AS45)</f>
        <v>#REF!</v>
      </c>
      <c r="AU45" s="268"/>
      <c r="AV45" s="268"/>
      <c r="AW45" s="268"/>
      <c r="AX45" s="268"/>
      <c r="AY45" s="268"/>
      <c r="AZ45" s="268"/>
      <c r="BA45" s="268"/>
    </row>
    <row r="46" spans="1:66" s="5" customFormat="1" ht="12.75" customHeight="1">
      <c r="A46" s="332"/>
      <c r="B46" s="332"/>
      <c r="C46" s="332"/>
      <c r="D46" s="278" t="s">
        <v>333</v>
      </c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8"/>
      <c r="AD46" s="324">
        <f>SUM(AD43:AK45)</f>
        <v>1272620</v>
      </c>
      <c r="AE46" s="325"/>
      <c r="AF46" s="325"/>
      <c r="AG46" s="325"/>
      <c r="AH46" s="325"/>
      <c r="AI46" s="325"/>
      <c r="AJ46" s="325"/>
      <c r="AK46" s="326"/>
      <c r="AL46" s="324">
        <f>SUM(AL43)</f>
        <v>0</v>
      </c>
      <c r="AM46" s="325"/>
      <c r="AN46" s="325"/>
      <c r="AO46" s="325"/>
      <c r="AP46" s="325"/>
      <c r="AQ46" s="325"/>
      <c r="AR46" s="325"/>
      <c r="AS46" s="326"/>
      <c r="AT46" s="324">
        <f>SUM(AT43)</f>
        <v>1272620</v>
      </c>
      <c r="AU46" s="325"/>
      <c r="AV46" s="325"/>
      <c r="AW46" s="325"/>
      <c r="AX46" s="325"/>
      <c r="AY46" s="325"/>
      <c r="AZ46" s="325"/>
      <c r="BA46" s="326"/>
    </row>
    <row r="47" spans="1:66" ht="28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6" ht="15.75" customHeight="1">
      <c r="A48" s="296" t="s">
        <v>218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</row>
    <row r="49" spans="1:70" ht="15" customHeight="1">
      <c r="A49" s="275" t="s">
        <v>228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70" ht="15.95" customHeight="1">
      <c r="A50" s="322" t="s">
        <v>100</v>
      </c>
      <c r="B50" s="322"/>
      <c r="C50" s="322"/>
      <c r="D50" s="191" t="s">
        <v>316</v>
      </c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257" t="s">
        <v>11</v>
      </c>
      <c r="U50" s="257"/>
      <c r="V50" s="257"/>
      <c r="W50" s="257"/>
      <c r="X50" s="257"/>
      <c r="Y50" s="257"/>
      <c r="Z50" s="257"/>
      <c r="AA50" s="257"/>
      <c r="AB50" s="257" t="s">
        <v>10</v>
      </c>
      <c r="AC50" s="257"/>
      <c r="AD50" s="257"/>
      <c r="AE50" s="257"/>
      <c r="AF50" s="257"/>
      <c r="AG50" s="257"/>
      <c r="AH50" s="257"/>
      <c r="AI50" s="257"/>
      <c r="AJ50" s="257" t="s">
        <v>240</v>
      </c>
      <c r="AK50" s="257"/>
      <c r="AL50" s="257"/>
      <c r="AM50" s="257"/>
      <c r="AN50" s="257"/>
      <c r="AO50" s="257"/>
      <c r="AP50" s="257"/>
      <c r="AQ50" s="257"/>
    </row>
    <row r="51" spans="1:70" ht="18" customHeight="1">
      <c r="A51" s="322"/>
      <c r="B51" s="322"/>
      <c r="C51" s="322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</row>
    <row r="52" spans="1:70" s="113" customFormat="1" ht="13.5" customHeight="1">
      <c r="A52" s="286">
        <v>1</v>
      </c>
      <c r="B52" s="286"/>
      <c r="C52" s="286"/>
      <c r="D52" s="255">
        <v>2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3</v>
      </c>
      <c r="U52" s="255"/>
      <c r="V52" s="255"/>
      <c r="W52" s="255"/>
      <c r="X52" s="255"/>
      <c r="Y52" s="255"/>
      <c r="Z52" s="255"/>
      <c r="AA52" s="255"/>
      <c r="AB52" s="255">
        <v>4</v>
      </c>
      <c r="AC52" s="255"/>
      <c r="AD52" s="255"/>
      <c r="AE52" s="255"/>
      <c r="AF52" s="255"/>
      <c r="AG52" s="255"/>
      <c r="AH52" s="255"/>
      <c r="AI52" s="255"/>
      <c r="AJ52" s="255">
        <v>5</v>
      </c>
      <c r="AK52" s="255"/>
      <c r="AL52" s="255"/>
      <c r="AM52" s="255"/>
      <c r="AN52" s="255"/>
      <c r="AO52" s="255"/>
      <c r="AP52" s="255"/>
      <c r="AQ52" s="255"/>
    </row>
    <row r="53" spans="1:70" ht="18.75" customHeight="1">
      <c r="A53" s="287">
        <v>1</v>
      </c>
      <c r="B53" s="288"/>
      <c r="C53" s="289"/>
      <c r="D53" s="244" t="s">
        <v>190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6"/>
      <c r="T53" s="268">
        <f>AN18</f>
        <v>1272620</v>
      </c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>
        <f>T53+AB53</f>
        <v>1272620</v>
      </c>
      <c r="AK53" s="268"/>
      <c r="AL53" s="268"/>
      <c r="AM53" s="268"/>
      <c r="AN53" s="268"/>
      <c r="AO53" s="268"/>
      <c r="AP53" s="268"/>
      <c r="AQ53" s="268"/>
    </row>
    <row r="54" spans="1:70" s="5" customFormat="1" ht="12.75" customHeight="1">
      <c r="A54" s="338"/>
      <c r="B54" s="338"/>
      <c r="C54" s="338"/>
      <c r="D54" s="278" t="s">
        <v>333</v>
      </c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80"/>
      <c r="T54" s="277">
        <f>SUM(T53:AA53)</f>
        <v>1272620</v>
      </c>
      <c r="U54" s="277"/>
      <c r="V54" s="277"/>
      <c r="W54" s="277"/>
      <c r="X54" s="277"/>
      <c r="Y54" s="277"/>
      <c r="Z54" s="277"/>
      <c r="AA54" s="277"/>
      <c r="AB54" s="277">
        <f>SUM(AB53:AI53)</f>
        <v>0</v>
      </c>
      <c r="AC54" s="277"/>
      <c r="AD54" s="277"/>
      <c r="AE54" s="277"/>
      <c r="AF54" s="277"/>
      <c r="AG54" s="277"/>
      <c r="AH54" s="277"/>
      <c r="AI54" s="277"/>
      <c r="AJ54" s="277">
        <f>SUM(AJ53:AQ53)</f>
        <v>1272620</v>
      </c>
      <c r="AK54" s="277"/>
      <c r="AL54" s="277"/>
      <c r="AM54" s="277"/>
      <c r="AN54" s="277"/>
      <c r="AO54" s="277"/>
      <c r="AP54" s="277"/>
      <c r="AQ54" s="277"/>
    </row>
    <row r="55" spans="1:70" ht="28.5" customHeight="1"/>
    <row r="56" spans="1:70" ht="15.75" customHeight="1">
      <c r="A56" s="290" t="s">
        <v>215</v>
      </c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</row>
    <row r="57" spans="1:70" ht="3.75" customHeight="1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</row>
    <row r="58" spans="1:70" ht="9.75" customHeight="1"/>
    <row r="59" spans="1:70" ht="30" customHeight="1">
      <c r="A59" s="191" t="s">
        <v>9</v>
      </c>
      <c r="B59" s="191"/>
      <c r="C59" s="191"/>
      <c r="D59" s="191"/>
      <c r="E59" s="191"/>
      <c r="F59" s="191"/>
      <c r="G59" s="191" t="s">
        <v>118</v>
      </c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 t="s">
        <v>13</v>
      </c>
      <c r="U59" s="191"/>
      <c r="V59" s="191"/>
      <c r="W59" s="191"/>
      <c r="X59" s="191"/>
      <c r="Y59" s="191" t="s">
        <v>12</v>
      </c>
      <c r="Z59" s="191"/>
      <c r="AA59" s="191"/>
      <c r="AB59" s="191"/>
      <c r="AC59" s="191"/>
      <c r="AD59" s="191"/>
      <c r="AE59" s="191"/>
      <c r="AF59" s="191"/>
      <c r="AG59" s="191"/>
      <c r="AH59" s="191"/>
      <c r="AI59" s="191" t="s">
        <v>106</v>
      </c>
      <c r="AJ59" s="191"/>
      <c r="AK59" s="191"/>
      <c r="AL59" s="191"/>
      <c r="AM59" s="191"/>
      <c r="AN59" s="191"/>
      <c r="AO59" s="191" t="s">
        <v>107</v>
      </c>
      <c r="AP59" s="191"/>
      <c r="AQ59" s="191"/>
      <c r="AR59" s="191"/>
      <c r="AS59" s="191"/>
      <c r="AT59" s="191"/>
      <c r="AU59" s="191" t="s">
        <v>115</v>
      </c>
      <c r="AV59" s="191"/>
      <c r="AW59" s="191"/>
      <c r="AX59" s="191"/>
      <c r="AY59" s="191"/>
      <c r="AZ59" s="191"/>
    </row>
    <row r="60" spans="1:70" s="113" customFormat="1" ht="15.75" customHeight="1">
      <c r="A60" s="255">
        <v>1</v>
      </c>
      <c r="B60" s="255"/>
      <c r="C60" s="255"/>
      <c r="D60" s="255"/>
      <c r="E60" s="255"/>
      <c r="F60" s="255"/>
      <c r="G60" s="255">
        <v>2</v>
      </c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>
        <v>3</v>
      </c>
      <c r="U60" s="255"/>
      <c r="V60" s="255"/>
      <c r="W60" s="255"/>
      <c r="X60" s="255"/>
      <c r="Y60" s="255">
        <v>4</v>
      </c>
      <c r="Z60" s="255"/>
      <c r="AA60" s="255"/>
      <c r="AB60" s="255"/>
      <c r="AC60" s="255"/>
      <c r="AD60" s="255"/>
      <c r="AE60" s="255"/>
      <c r="AF60" s="255"/>
      <c r="AG60" s="255"/>
      <c r="AH60" s="255"/>
      <c r="AI60" s="255">
        <v>5</v>
      </c>
      <c r="AJ60" s="255"/>
      <c r="AK60" s="255"/>
      <c r="AL60" s="255"/>
      <c r="AM60" s="255"/>
      <c r="AN60" s="255"/>
      <c r="AO60" s="255">
        <v>6</v>
      </c>
      <c r="AP60" s="255"/>
      <c r="AQ60" s="255"/>
      <c r="AR60" s="255"/>
      <c r="AS60" s="255"/>
      <c r="AT60" s="255"/>
      <c r="AU60" s="255">
        <v>7</v>
      </c>
      <c r="AV60" s="255"/>
      <c r="AW60" s="255"/>
      <c r="AX60" s="255"/>
      <c r="AY60" s="255"/>
      <c r="AZ60" s="255"/>
    </row>
    <row r="61" spans="1:70" ht="13.5" hidden="1" customHeight="1">
      <c r="A61" s="191"/>
      <c r="B61" s="191"/>
      <c r="C61" s="191"/>
      <c r="D61" s="191"/>
      <c r="E61" s="191"/>
      <c r="F61" s="191"/>
      <c r="G61" s="256" t="s">
        <v>24</v>
      </c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191" t="s">
        <v>33</v>
      </c>
      <c r="U61" s="191"/>
      <c r="V61" s="191"/>
      <c r="W61" s="191"/>
      <c r="X61" s="191"/>
      <c r="Y61" s="256" t="s">
        <v>34</v>
      </c>
      <c r="Z61" s="256"/>
      <c r="AA61" s="256"/>
      <c r="AB61" s="256"/>
      <c r="AC61" s="256"/>
      <c r="AD61" s="256"/>
      <c r="AE61" s="256"/>
      <c r="AF61" s="256"/>
      <c r="AG61" s="256"/>
      <c r="AH61" s="256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R61" s="1" t="s">
        <v>32</v>
      </c>
    </row>
    <row r="62" spans="1:70" s="5" customFormat="1">
      <c r="A62" s="332">
        <v>1</v>
      </c>
      <c r="B62" s="332"/>
      <c r="C62" s="332"/>
      <c r="D62" s="332"/>
      <c r="E62" s="332"/>
      <c r="F62" s="332"/>
      <c r="G62" s="278" t="s">
        <v>39</v>
      </c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80"/>
      <c r="T62" s="271" t="s">
        <v>38</v>
      </c>
      <c r="U62" s="271"/>
      <c r="V62" s="271"/>
      <c r="W62" s="271"/>
      <c r="X62" s="271"/>
      <c r="Y62" s="323" t="s">
        <v>38</v>
      </c>
      <c r="Z62" s="323"/>
      <c r="AA62" s="323"/>
      <c r="AB62" s="323"/>
      <c r="AC62" s="323"/>
      <c r="AD62" s="323"/>
      <c r="AE62" s="323"/>
      <c r="AF62" s="323"/>
      <c r="AG62" s="323"/>
      <c r="AH62" s="323"/>
      <c r="AI62" s="332"/>
      <c r="AJ62" s="332"/>
      <c r="AK62" s="332"/>
      <c r="AL62" s="332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2"/>
      <c r="AZ62" s="332"/>
    </row>
    <row r="63" spans="1:70" ht="19.5" customHeight="1">
      <c r="A63" s="191"/>
      <c r="B63" s="191"/>
      <c r="C63" s="191"/>
      <c r="D63" s="191"/>
      <c r="E63" s="191"/>
      <c r="F63" s="191"/>
      <c r="G63" s="244" t="s">
        <v>42</v>
      </c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6"/>
      <c r="T63" s="242" t="s">
        <v>41</v>
      </c>
      <c r="U63" s="242"/>
      <c r="V63" s="242"/>
      <c r="W63" s="242"/>
      <c r="X63" s="242"/>
      <c r="Y63" s="244" t="s">
        <v>260</v>
      </c>
      <c r="Z63" s="245"/>
      <c r="AA63" s="245"/>
      <c r="AB63" s="245"/>
      <c r="AC63" s="245"/>
      <c r="AD63" s="245"/>
      <c r="AE63" s="245"/>
      <c r="AF63" s="245"/>
      <c r="AG63" s="245"/>
      <c r="AH63" s="246"/>
      <c r="AI63" s="351">
        <v>1</v>
      </c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>
        <f>SUM(AI63:AT63)</f>
        <v>1</v>
      </c>
      <c r="AV63" s="351"/>
      <c r="AW63" s="351"/>
      <c r="AX63" s="351"/>
      <c r="AY63" s="351"/>
      <c r="AZ63" s="351"/>
    </row>
    <row r="64" spans="1:70" ht="12.75" customHeight="1">
      <c r="A64" s="191"/>
      <c r="B64" s="191"/>
      <c r="C64" s="191"/>
      <c r="D64" s="191"/>
      <c r="E64" s="191"/>
      <c r="F64" s="191"/>
      <c r="G64" s="244" t="s">
        <v>40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6"/>
      <c r="T64" s="242" t="s">
        <v>41</v>
      </c>
      <c r="U64" s="242"/>
      <c r="V64" s="242"/>
      <c r="W64" s="242"/>
      <c r="X64" s="242"/>
      <c r="Y64" s="244" t="s">
        <v>260</v>
      </c>
      <c r="Z64" s="245"/>
      <c r="AA64" s="245"/>
      <c r="AB64" s="245"/>
      <c r="AC64" s="245"/>
      <c r="AD64" s="245"/>
      <c r="AE64" s="245"/>
      <c r="AF64" s="245"/>
      <c r="AG64" s="245"/>
      <c r="AH64" s="246"/>
      <c r="AI64" s="351">
        <v>15</v>
      </c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>
        <f t="shared" ref="AU64:AU73" si="0">SUM(AI64:AT64)</f>
        <v>15</v>
      </c>
      <c r="AV64" s="351"/>
      <c r="AW64" s="351"/>
      <c r="AX64" s="351"/>
      <c r="AY64" s="351"/>
      <c r="AZ64" s="351"/>
    </row>
    <row r="65" spans="1:59" s="5" customFormat="1">
      <c r="A65" s="332">
        <v>2</v>
      </c>
      <c r="B65" s="332"/>
      <c r="C65" s="332"/>
      <c r="D65" s="332"/>
      <c r="E65" s="332"/>
      <c r="F65" s="332"/>
      <c r="G65" s="278" t="s">
        <v>45</v>
      </c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80"/>
      <c r="T65" s="271" t="s">
        <v>38</v>
      </c>
      <c r="U65" s="271"/>
      <c r="V65" s="271"/>
      <c r="W65" s="271"/>
      <c r="X65" s="271"/>
      <c r="Y65" s="278" t="s">
        <v>38</v>
      </c>
      <c r="Z65" s="279"/>
      <c r="AA65" s="279"/>
      <c r="AB65" s="279"/>
      <c r="AC65" s="279"/>
      <c r="AD65" s="279"/>
      <c r="AE65" s="279"/>
      <c r="AF65" s="279"/>
      <c r="AG65" s="279"/>
      <c r="AH65" s="280"/>
      <c r="AI65" s="352"/>
      <c r="AJ65" s="352"/>
      <c r="AK65" s="352"/>
      <c r="AL65" s="352"/>
      <c r="AM65" s="352"/>
      <c r="AN65" s="352"/>
      <c r="AO65" s="352"/>
      <c r="AP65" s="352"/>
      <c r="AQ65" s="352"/>
      <c r="AR65" s="352"/>
      <c r="AS65" s="352"/>
      <c r="AT65" s="352"/>
      <c r="AU65" s="351"/>
      <c r="AV65" s="351"/>
      <c r="AW65" s="351"/>
      <c r="AX65" s="351"/>
      <c r="AY65" s="351"/>
      <c r="AZ65" s="351"/>
    </row>
    <row r="66" spans="1:59" ht="12.75" customHeight="1">
      <c r="A66" s="191"/>
      <c r="B66" s="191"/>
      <c r="C66" s="191"/>
      <c r="D66" s="191"/>
      <c r="E66" s="191"/>
      <c r="F66" s="191"/>
      <c r="G66" s="244" t="s">
        <v>69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6"/>
      <c r="T66" s="242" t="s">
        <v>41</v>
      </c>
      <c r="U66" s="242"/>
      <c r="V66" s="242"/>
      <c r="W66" s="242"/>
      <c r="X66" s="242"/>
      <c r="Y66" s="244" t="s">
        <v>70</v>
      </c>
      <c r="Z66" s="245"/>
      <c r="AA66" s="245"/>
      <c r="AB66" s="245"/>
      <c r="AC66" s="245"/>
      <c r="AD66" s="245"/>
      <c r="AE66" s="245"/>
      <c r="AF66" s="245"/>
      <c r="AG66" s="245"/>
      <c r="AH66" s="246"/>
      <c r="AI66" s="351">
        <v>101</v>
      </c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>
        <f t="shared" si="0"/>
        <v>101</v>
      </c>
      <c r="AV66" s="351"/>
      <c r="AW66" s="351"/>
      <c r="AX66" s="351"/>
      <c r="AY66" s="351"/>
      <c r="AZ66" s="351"/>
    </row>
    <row r="67" spans="1:59" ht="38.25" customHeight="1">
      <c r="A67" s="191"/>
      <c r="B67" s="191"/>
      <c r="C67" s="191"/>
      <c r="D67" s="191"/>
      <c r="E67" s="191"/>
      <c r="F67" s="191"/>
      <c r="G67" s="244" t="s">
        <v>71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6"/>
      <c r="T67" s="242" t="s">
        <v>41</v>
      </c>
      <c r="U67" s="242"/>
      <c r="V67" s="242"/>
      <c r="W67" s="242"/>
      <c r="X67" s="242"/>
      <c r="Y67" s="244" t="s">
        <v>47</v>
      </c>
      <c r="Z67" s="245"/>
      <c r="AA67" s="245"/>
      <c r="AB67" s="245"/>
      <c r="AC67" s="245"/>
      <c r="AD67" s="245"/>
      <c r="AE67" s="245"/>
      <c r="AF67" s="245"/>
      <c r="AG67" s="245"/>
      <c r="AH67" s="246"/>
      <c r="AI67" s="351">
        <v>415</v>
      </c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>
        <f t="shared" si="0"/>
        <v>415</v>
      </c>
      <c r="AV67" s="351"/>
      <c r="AW67" s="351"/>
      <c r="AX67" s="351"/>
      <c r="AY67" s="351"/>
      <c r="AZ67" s="351"/>
    </row>
    <row r="68" spans="1:59" ht="31.5" customHeight="1">
      <c r="A68" s="3"/>
      <c r="B68" s="3"/>
      <c r="C68" s="3"/>
      <c r="D68" s="3"/>
      <c r="E68" s="3"/>
      <c r="F68" s="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7"/>
      <c r="U68" s="167"/>
      <c r="V68" s="167"/>
      <c r="W68" s="167"/>
      <c r="X68" s="167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</row>
    <row r="69" spans="1:59" s="5" customFormat="1">
      <c r="A69" s="332">
        <v>3</v>
      </c>
      <c r="B69" s="332"/>
      <c r="C69" s="332"/>
      <c r="D69" s="332"/>
      <c r="E69" s="332"/>
      <c r="F69" s="332"/>
      <c r="G69" s="278" t="s">
        <v>48</v>
      </c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80"/>
      <c r="T69" s="271" t="s">
        <v>38</v>
      </c>
      <c r="U69" s="271"/>
      <c r="V69" s="271"/>
      <c r="W69" s="271"/>
      <c r="X69" s="271"/>
      <c r="Y69" s="278" t="s">
        <v>38</v>
      </c>
      <c r="Z69" s="279"/>
      <c r="AA69" s="279"/>
      <c r="AB69" s="279"/>
      <c r="AC69" s="279"/>
      <c r="AD69" s="279"/>
      <c r="AE69" s="279"/>
      <c r="AF69" s="279"/>
      <c r="AG69" s="279"/>
      <c r="AH69" s="280"/>
      <c r="AI69" s="352"/>
      <c r="AJ69" s="352"/>
      <c r="AK69" s="352"/>
      <c r="AL69" s="352"/>
      <c r="AM69" s="352"/>
      <c r="AN69" s="352"/>
      <c r="AO69" s="352"/>
      <c r="AP69" s="352"/>
      <c r="AQ69" s="352"/>
      <c r="AR69" s="352"/>
      <c r="AS69" s="352"/>
      <c r="AT69" s="352"/>
      <c r="AU69" s="351"/>
      <c r="AV69" s="351"/>
      <c r="AW69" s="351"/>
      <c r="AX69" s="351"/>
      <c r="AY69" s="351"/>
      <c r="AZ69" s="351"/>
    </row>
    <row r="70" spans="1:59" ht="53.25" customHeight="1">
      <c r="A70" s="191"/>
      <c r="B70" s="191"/>
      <c r="C70" s="191"/>
      <c r="D70" s="191"/>
      <c r="E70" s="191"/>
      <c r="F70" s="191"/>
      <c r="G70" s="244" t="s">
        <v>292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6"/>
      <c r="T70" s="242" t="s">
        <v>41</v>
      </c>
      <c r="U70" s="242"/>
      <c r="V70" s="242"/>
      <c r="W70" s="242"/>
      <c r="X70" s="242"/>
      <c r="Y70" s="244" t="s">
        <v>49</v>
      </c>
      <c r="Z70" s="245"/>
      <c r="AA70" s="245"/>
      <c r="AB70" s="245"/>
      <c r="AC70" s="245"/>
      <c r="AD70" s="245"/>
      <c r="AE70" s="245"/>
      <c r="AF70" s="245"/>
      <c r="AG70" s="245"/>
      <c r="AH70" s="246"/>
      <c r="AI70" s="356">
        <v>37.729999999999997</v>
      </c>
      <c r="AJ70" s="356"/>
      <c r="AK70" s="356"/>
      <c r="AL70" s="356"/>
      <c r="AM70" s="356"/>
      <c r="AN70" s="356"/>
      <c r="AO70" s="351"/>
      <c r="AP70" s="351"/>
      <c r="AQ70" s="351"/>
      <c r="AR70" s="351"/>
      <c r="AS70" s="351"/>
      <c r="AT70" s="351"/>
      <c r="AU70" s="351">
        <f t="shared" si="0"/>
        <v>37.729999999999997</v>
      </c>
      <c r="AV70" s="351"/>
      <c r="AW70" s="351"/>
      <c r="AX70" s="351"/>
      <c r="AY70" s="351"/>
      <c r="AZ70" s="351"/>
    </row>
    <row r="71" spans="1:59" ht="18.75" customHeight="1">
      <c r="A71" s="191"/>
      <c r="B71" s="191"/>
      <c r="C71" s="191"/>
      <c r="D71" s="191"/>
      <c r="E71" s="191"/>
      <c r="F71" s="191"/>
      <c r="G71" s="244" t="s">
        <v>72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6"/>
      <c r="T71" s="242" t="s">
        <v>41</v>
      </c>
      <c r="U71" s="242"/>
      <c r="V71" s="242"/>
      <c r="W71" s="242"/>
      <c r="X71" s="242"/>
      <c r="Y71" s="244" t="s">
        <v>49</v>
      </c>
      <c r="Z71" s="245"/>
      <c r="AA71" s="245"/>
      <c r="AB71" s="245"/>
      <c r="AC71" s="245"/>
      <c r="AD71" s="245"/>
      <c r="AE71" s="245"/>
      <c r="AF71" s="245"/>
      <c r="AG71" s="245"/>
      <c r="AH71" s="246"/>
      <c r="AI71" s="351">
        <v>25</v>
      </c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>
        <f t="shared" si="0"/>
        <v>25</v>
      </c>
      <c r="AV71" s="351"/>
      <c r="AW71" s="351"/>
      <c r="AX71" s="351"/>
      <c r="AY71" s="351"/>
      <c r="AZ71" s="351"/>
    </row>
    <row r="72" spans="1:59" s="5" customFormat="1">
      <c r="A72" s="332">
        <v>4</v>
      </c>
      <c r="B72" s="332"/>
      <c r="C72" s="332"/>
      <c r="D72" s="332"/>
      <c r="E72" s="332"/>
      <c r="F72" s="332"/>
      <c r="G72" s="278" t="s">
        <v>50</v>
      </c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80"/>
      <c r="T72" s="271" t="s">
        <v>38</v>
      </c>
      <c r="U72" s="271"/>
      <c r="V72" s="271"/>
      <c r="W72" s="271"/>
      <c r="X72" s="271"/>
      <c r="Y72" s="278" t="s">
        <v>38</v>
      </c>
      <c r="Z72" s="279"/>
      <c r="AA72" s="279"/>
      <c r="AB72" s="279"/>
      <c r="AC72" s="279"/>
      <c r="AD72" s="279"/>
      <c r="AE72" s="279"/>
      <c r="AF72" s="279"/>
      <c r="AG72" s="279"/>
      <c r="AH72" s="280"/>
      <c r="AI72" s="352"/>
      <c r="AJ72" s="352"/>
      <c r="AK72" s="352"/>
      <c r="AL72" s="352"/>
      <c r="AM72" s="352"/>
      <c r="AN72" s="352"/>
      <c r="AO72" s="352"/>
      <c r="AP72" s="352"/>
      <c r="AQ72" s="352"/>
      <c r="AR72" s="352"/>
      <c r="AS72" s="352"/>
      <c r="AT72" s="352"/>
      <c r="AU72" s="351"/>
      <c r="AV72" s="351"/>
      <c r="AW72" s="351"/>
      <c r="AX72" s="351"/>
      <c r="AY72" s="351"/>
      <c r="AZ72" s="351"/>
    </row>
    <row r="73" spans="1:59" s="5" customFormat="1" ht="43.5" customHeight="1">
      <c r="A73" s="332"/>
      <c r="B73" s="332"/>
      <c r="C73" s="332"/>
      <c r="D73" s="332"/>
      <c r="E73" s="332"/>
      <c r="F73" s="332"/>
      <c r="G73" s="244" t="s">
        <v>293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6"/>
      <c r="T73" s="242" t="s">
        <v>41</v>
      </c>
      <c r="U73" s="242"/>
      <c r="V73" s="242"/>
      <c r="W73" s="242"/>
      <c r="X73" s="242"/>
      <c r="Y73" s="244" t="s">
        <v>49</v>
      </c>
      <c r="Z73" s="365"/>
      <c r="AA73" s="365"/>
      <c r="AB73" s="365"/>
      <c r="AC73" s="365"/>
      <c r="AD73" s="365"/>
      <c r="AE73" s="365"/>
      <c r="AF73" s="365"/>
      <c r="AG73" s="365"/>
      <c r="AH73" s="366"/>
      <c r="AI73" s="351">
        <v>10</v>
      </c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>
        <f t="shared" si="0"/>
        <v>10</v>
      </c>
      <c r="AV73" s="351"/>
      <c r="AW73" s="351"/>
      <c r="AX73" s="351"/>
      <c r="AY73" s="351"/>
      <c r="AZ73" s="351"/>
    </row>
    <row r="76" spans="1:59"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</row>
    <row r="77" spans="1:59" ht="15.75">
      <c r="A77" s="336" t="s">
        <v>138</v>
      </c>
      <c r="B77" s="336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/>
      <c r="AN77"/>
      <c r="AO77" s="106" t="s">
        <v>139</v>
      </c>
      <c r="AP77" s="106"/>
      <c r="AQ77" s="106"/>
      <c r="AT77"/>
      <c r="AU77"/>
      <c r="AV77"/>
      <c r="AW77"/>
      <c r="AX77" s="107" t="s">
        <v>154</v>
      </c>
      <c r="AY77" s="12"/>
      <c r="AZ77"/>
      <c r="BA77"/>
      <c r="BB77"/>
      <c r="BC77"/>
      <c r="BD77"/>
      <c r="BE77"/>
    </row>
    <row r="78" spans="1:59" ht="1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 s="109" t="s">
        <v>140</v>
      </c>
      <c r="AP78" s="109"/>
      <c r="AQ78" s="109"/>
      <c r="AT78"/>
      <c r="AU78"/>
      <c r="AV78"/>
      <c r="AW78"/>
      <c r="AX78" s="109"/>
      <c r="AY78" s="112" t="s">
        <v>22</v>
      </c>
      <c r="AZ78" s="112"/>
      <c r="BA78" s="112"/>
      <c r="BB78" s="112"/>
      <c r="BC78" s="112"/>
      <c r="BD78" s="112"/>
      <c r="BE78" s="112"/>
    </row>
    <row r="79" spans="1:59" ht="15.75">
      <c r="A79" s="55" t="s">
        <v>16</v>
      </c>
      <c r="B79" s="55"/>
      <c r="C79" s="55"/>
      <c r="D79" s="108"/>
      <c r="E79" s="108"/>
      <c r="F79" s="108"/>
      <c r="G79" s="108"/>
      <c r="H79" s="108"/>
      <c r="I79" s="108"/>
      <c r="J79" s="108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 s="109"/>
      <c r="AP79" s="109"/>
      <c r="AQ79" s="109"/>
      <c r="AT79"/>
      <c r="AU79"/>
      <c r="AV79"/>
      <c r="AW79"/>
      <c r="AX79" s="109"/>
      <c r="AY79" s="12"/>
      <c r="AZ79"/>
      <c r="BA79"/>
      <c r="BB79"/>
      <c r="BC79"/>
      <c r="BD79"/>
      <c r="BE79"/>
    </row>
    <row r="80" spans="1:59" ht="15.75">
      <c r="A80" s="335" t="s">
        <v>141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/>
      <c r="AM80"/>
      <c r="AN80"/>
      <c r="AO80" s="12"/>
      <c r="AP80" s="12"/>
      <c r="AQ80" s="12"/>
      <c r="AT80"/>
      <c r="AU80"/>
      <c r="AV80"/>
      <c r="AW80"/>
      <c r="AX80" s="12"/>
      <c r="AY80" s="12"/>
      <c r="AZ80"/>
      <c r="BA80"/>
      <c r="BB80"/>
      <c r="BC80"/>
      <c r="BD80"/>
      <c r="BE80"/>
    </row>
    <row r="81" spans="1:57" ht="15.75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/>
      <c r="AM81"/>
      <c r="AN81"/>
      <c r="AO81" s="106" t="s">
        <v>139</v>
      </c>
      <c r="AP81" s="106"/>
      <c r="AQ81" s="106"/>
      <c r="AT81"/>
      <c r="AU81"/>
      <c r="AV81"/>
      <c r="AW81"/>
      <c r="AX81" s="107" t="s">
        <v>142</v>
      </c>
      <c r="AY81" s="12"/>
      <c r="AZ81"/>
      <c r="BA81"/>
      <c r="BB81"/>
      <c r="BC81"/>
      <c r="BD81"/>
      <c r="BE81"/>
    </row>
    <row r="82" spans="1:57" ht="15.75">
      <c r="A82" s="8"/>
      <c r="B82" s="8"/>
      <c r="C82" s="8"/>
      <c r="D82" s="9"/>
      <c r="E82" s="9"/>
      <c r="F82" s="9"/>
      <c r="G82" s="9"/>
      <c r="H82" s="9"/>
      <c r="I82" s="9"/>
      <c r="J82" s="1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 t="s">
        <v>140</v>
      </c>
      <c r="AP82" s="109"/>
      <c r="AQ82" s="109"/>
      <c r="AR82" s="109"/>
      <c r="AS82" s="12"/>
      <c r="AT82"/>
      <c r="AU82"/>
      <c r="AV82"/>
      <c r="AW82"/>
      <c r="AX82"/>
      <c r="AY82" s="112" t="s">
        <v>22</v>
      </c>
      <c r="AZ82" s="112"/>
      <c r="BA82" s="112"/>
      <c r="BB82" s="112"/>
      <c r="BC82" s="112"/>
      <c r="BD82" s="112"/>
      <c r="BE82" s="112"/>
    </row>
    <row r="83" spans="1:57">
      <c r="A83" s="1" t="s">
        <v>341</v>
      </c>
    </row>
  </sheetData>
  <mergeCells count="228">
    <mergeCell ref="A80:AK81"/>
    <mergeCell ref="A77:AL77"/>
    <mergeCell ref="W76:AM76"/>
    <mergeCell ref="A73:F73"/>
    <mergeCell ref="G73:S73"/>
    <mergeCell ref="T73:X73"/>
    <mergeCell ref="AI73:AN73"/>
    <mergeCell ref="Y73:AH73"/>
    <mergeCell ref="AU71:AZ71"/>
    <mergeCell ref="AI71:AN71"/>
    <mergeCell ref="AO71:AT71"/>
    <mergeCell ref="T72:X72"/>
    <mergeCell ref="A71:F71"/>
    <mergeCell ref="G71:S71"/>
    <mergeCell ref="A72:F72"/>
    <mergeCell ref="AO76:BG76"/>
    <mergeCell ref="AU72:AZ72"/>
    <mergeCell ref="AO73:AT73"/>
    <mergeCell ref="AI72:AN72"/>
    <mergeCell ref="AU73:AZ73"/>
    <mergeCell ref="AO72:AT72"/>
    <mergeCell ref="Y72:AH72"/>
    <mergeCell ref="A69:F69"/>
    <mergeCell ref="T71:X71"/>
    <mergeCell ref="Y71:AH71"/>
    <mergeCell ref="T70:X70"/>
    <mergeCell ref="G72:S72"/>
    <mergeCell ref="Y70:AH70"/>
    <mergeCell ref="T69:X69"/>
    <mergeCell ref="A70:F70"/>
    <mergeCell ref="G70:S70"/>
    <mergeCell ref="AO65:AT65"/>
    <mergeCell ref="AO69:AT69"/>
    <mergeCell ref="AO70:AT70"/>
    <mergeCell ref="AI69:AN69"/>
    <mergeCell ref="AI70:AN70"/>
    <mergeCell ref="G69:S69"/>
    <mergeCell ref="Y69:AH69"/>
    <mergeCell ref="T66:X66"/>
    <mergeCell ref="AI63:AN63"/>
    <mergeCell ref="G63:S63"/>
    <mergeCell ref="AI64:AN64"/>
    <mergeCell ref="AU66:AZ66"/>
    <mergeCell ref="AU63:AZ63"/>
    <mergeCell ref="AO64:AT64"/>
    <mergeCell ref="AU64:AZ64"/>
    <mergeCell ref="AO66:AT66"/>
    <mergeCell ref="Y65:AH65"/>
    <mergeCell ref="T65:X65"/>
    <mergeCell ref="A65:F65"/>
    <mergeCell ref="T67:X67"/>
    <mergeCell ref="Y67:AH67"/>
    <mergeCell ref="AU67:AZ67"/>
    <mergeCell ref="Y66:AH66"/>
    <mergeCell ref="AU70:AZ70"/>
    <mergeCell ref="G65:S65"/>
    <mergeCell ref="AI65:AN65"/>
    <mergeCell ref="AU69:AZ69"/>
    <mergeCell ref="AU65:AZ65"/>
    <mergeCell ref="A67:F67"/>
    <mergeCell ref="AO67:AT67"/>
    <mergeCell ref="AI66:AN66"/>
    <mergeCell ref="G67:S67"/>
    <mergeCell ref="AI67:AN67"/>
    <mergeCell ref="A66:F66"/>
    <mergeCell ref="G66:S66"/>
    <mergeCell ref="T61:X61"/>
    <mergeCell ref="G61:S61"/>
    <mergeCell ref="Y61:AH61"/>
    <mergeCell ref="AO61:AT61"/>
    <mergeCell ref="G62:S62"/>
    <mergeCell ref="A61:F61"/>
    <mergeCell ref="AI61:AN61"/>
    <mergeCell ref="T62:X62"/>
    <mergeCell ref="Y62:AH62"/>
    <mergeCell ref="AI62:AN62"/>
    <mergeCell ref="T63:X63"/>
    <mergeCell ref="Y64:AH64"/>
    <mergeCell ref="A63:F63"/>
    <mergeCell ref="A64:F64"/>
    <mergeCell ref="AO62:AT62"/>
    <mergeCell ref="A62:F62"/>
    <mergeCell ref="T64:X64"/>
    <mergeCell ref="AO63:AT63"/>
    <mergeCell ref="G64:S64"/>
    <mergeCell ref="Y63:AH63"/>
    <mergeCell ref="A53:C53"/>
    <mergeCell ref="A56:BJ56"/>
    <mergeCell ref="AU59:AZ59"/>
    <mergeCell ref="A57:BJ57"/>
    <mergeCell ref="G59:S59"/>
    <mergeCell ref="AO59:AT59"/>
    <mergeCell ref="T59:X59"/>
    <mergeCell ref="T53:AA53"/>
    <mergeCell ref="A54:C54"/>
    <mergeCell ref="AI59:AN59"/>
    <mergeCell ref="AU62:AZ62"/>
    <mergeCell ref="AU60:AZ60"/>
    <mergeCell ref="AI60:AN60"/>
    <mergeCell ref="A59:F59"/>
    <mergeCell ref="Y59:AH59"/>
    <mergeCell ref="AO60:AT60"/>
    <mergeCell ref="G60:S60"/>
    <mergeCell ref="Y60:AH60"/>
    <mergeCell ref="T60:X60"/>
    <mergeCell ref="A60:F60"/>
    <mergeCell ref="A52:C52"/>
    <mergeCell ref="AL46:AS46"/>
    <mergeCell ref="A45:C45"/>
    <mergeCell ref="AT42:BA42"/>
    <mergeCell ref="AL42:AS42"/>
    <mergeCell ref="AU61:AZ61"/>
    <mergeCell ref="AB54:AI54"/>
    <mergeCell ref="AJ54:AQ54"/>
    <mergeCell ref="D54:S54"/>
    <mergeCell ref="T54:AA54"/>
    <mergeCell ref="AT45:BA45"/>
    <mergeCell ref="A49:AV49"/>
    <mergeCell ref="A48:BJ48"/>
    <mergeCell ref="A46:C46"/>
    <mergeCell ref="D45:AC45"/>
    <mergeCell ref="D52:S52"/>
    <mergeCell ref="A50:C51"/>
    <mergeCell ref="T52:AA52"/>
    <mergeCell ref="D50:S51"/>
    <mergeCell ref="AB52:AI52"/>
    <mergeCell ref="AT44:BA44"/>
    <mergeCell ref="AJ53:AQ53"/>
    <mergeCell ref="AB53:AI53"/>
    <mergeCell ref="AD45:AK45"/>
    <mergeCell ref="D46:AC46"/>
    <mergeCell ref="T50:AA51"/>
    <mergeCell ref="AJ50:AQ51"/>
    <mergeCell ref="AB50:AI51"/>
    <mergeCell ref="AT46:BA46"/>
    <mergeCell ref="D53:S53"/>
    <mergeCell ref="AT43:BA43"/>
    <mergeCell ref="AD46:AK46"/>
    <mergeCell ref="AL45:AS45"/>
    <mergeCell ref="AJ52:AQ52"/>
    <mergeCell ref="G23:AZ23"/>
    <mergeCell ref="A31:F31"/>
    <mergeCell ref="G24:AZ24"/>
    <mergeCell ref="A26:F26"/>
    <mergeCell ref="G27:AZ27"/>
    <mergeCell ref="A25:F25"/>
    <mergeCell ref="A17:K17"/>
    <mergeCell ref="AL44:AS44"/>
    <mergeCell ref="AD42:AK42"/>
    <mergeCell ref="D44:AC44"/>
    <mergeCell ref="A44:C44"/>
    <mergeCell ref="AD44:AK44"/>
    <mergeCell ref="Q42:AC42"/>
    <mergeCell ref="D43:AC43"/>
    <mergeCell ref="AD43:AK43"/>
    <mergeCell ref="G31:AZ31"/>
    <mergeCell ref="A32:F32"/>
    <mergeCell ref="C16:K16"/>
    <mergeCell ref="A43:C43"/>
    <mergeCell ref="AL43:AS43"/>
    <mergeCell ref="A42:C42"/>
    <mergeCell ref="A41:C41"/>
    <mergeCell ref="AD41:AK41"/>
    <mergeCell ref="D41:AC41"/>
    <mergeCell ref="AL41:AS41"/>
    <mergeCell ref="S16:Y16"/>
    <mergeCell ref="G33:AZ33"/>
    <mergeCell ref="A18:T18"/>
    <mergeCell ref="A23:F23"/>
    <mergeCell ref="A21:BJ21"/>
    <mergeCell ref="AN18:AQ18"/>
    <mergeCell ref="U18:X18"/>
    <mergeCell ref="AR18:BC18"/>
    <mergeCell ref="G25:AZ25"/>
    <mergeCell ref="A27:F27"/>
    <mergeCell ref="G32:AZ32"/>
    <mergeCell ref="AT41:BA41"/>
    <mergeCell ref="A28:K28"/>
    <mergeCell ref="A33:F33"/>
    <mergeCell ref="A37:BJ37"/>
    <mergeCell ref="AD39:AK40"/>
    <mergeCell ref="A34:F34"/>
    <mergeCell ref="AL39:AS40"/>
    <mergeCell ref="A38:AZ38"/>
    <mergeCell ref="G34:AZ34"/>
    <mergeCell ref="D39:AC40"/>
    <mergeCell ref="BB1:BJ1"/>
    <mergeCell ref="AO2:BJ2"/>
    <mergeCell ref="AO3:BJ3"/>
    <mergeCell ref="AO4:BF4"/>
    <mergeCell ref="A39:C40"/>
    <mergeCell ref="AT39:BA40"/>
    <mergeCell ref="Y18:AM18"/>
    <mergeCell ref="G30:AZ30"/>
    <mergeCell ref="A29:BJ29"/>
    <mergeCell ref="A30:F30"/>
    <mergeCell ref="AO5:BF5"/>
    <mergeCell ref="G26:AZ26"/>
    <mergeCell ref="A20:BJ20"/>
    <mergeCell ref="A19:BJ19"/>
    <mergeCell ref="A24:F24"/>
    <mergeCell ref="AO6:BF6"/>
    <mergeCell ref="A10:BJ10"/>
    <mergeCell ref="A13:K13"/>
    <mergeCell ref="AA16:BB16"/>
    <mergeCell ref="L16:R16"/>
    <mergeCell ref="BD18:BG18"/>
    <mergeCell ref="BH18:BJ18"/>
    <mergeCell ref="L15:AX15"/>
    <mergeCell ref="BC15:BI15"/>
    <mergeCell ref="S17:Y17"/>
    <mergeCell ref="BC17:BI17"/>
    <mergeCell ref="L17:Q17"/>
    <mergeCell ref="AB17:BB17"/>
    <mergeCell ref="A15:K15"/>
    <mergeCell ref="BC16:BI16"/>
    <mergeCell ref="BC13:BI13"/>
    <mergeCell ref="L12:AX12"/>
    <mergeCell ref="BC12:BI12"/>
    <mergeCell ref="BC14:BI14"/>
    <mergeCell ref="A16:B16"/>
    <mergeCell ref="A9:BJ9"/>
    <mergeCell ref="A14:B14"/>
    <mergeCell ref="C14:K14"/>
    <mergeCell ref="L14:AX14"/>
    <mergeCell ref="L13:AX13"/>
    <mergeCell ref="C12:K12"/>
    <mergeCell ref="A12:B12"/>
  </mergeCells>
  <phoneticPr fontId="17" type="noConversion"/>
  <pageMargins left="0.31496062992125984" right="0.31496062992125984" top="0.39370078740157483" bottom="0.39370078740157483" header="0" footer="0"/>
  <pageSetup paperSize="9" scale="80" fitToHeight="999" orientation="landscape" r:id="rId1"/>
  <headerFooter alignWithMargins="0"/>
  <rowBreaks count="1" manualBreakCount="1"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J86"/>
  <sheetViews>
    <sheetView view="pageBreakPreview" topLeftCell="A7" zoomScale="85" zoomScaleNormal="85" zoomScaleSheetLayoutView="85" workbookViewId="0">
      <selection activeCell="BE55" sqref="BE55"/>
    </sheetView>
  </sheetViews>
  <sheetFormatPr defaultRowHeight="12.75"/>
  <cols>
    <col min="1" max="54" width="2.85546875" style="1" customWidth="1"/>
    <col min="55" max="55" width="3.5703125" style="1" customWidth="1"/>
    <col min="56" max="62" width="2.85546875" style="1" customWidth="1"/>
    <col min="63" max="16384" width="9.140625" style="1"/>
  </cols>
  <sheetData>
    <row r="1" spans="1:62" ht="57.7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</row>
    <row r="2" spans="1:62" ht="15.9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</row>
    <row r="3" spans="1:62" ht="1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</row>
    <row r="4" spans="1:62" ht="32.1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2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2" ht="4.5" customHeight="1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2" ht="17.25" customHeight="1"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</row>
    <row r="8" spans="1:62" ht="15.95" customHeight="1">
      <c r="AO8" s="290" t="s">
        <v>342</v>
      </c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</row>
    <row r="11" spans="1:62" ht="15.75" customHeight="1">
      <c r="A11" s="320" t="s">
        <v>36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</row>
    <row r="12" spans="1:62" ht="15.75" customHeight="1">
      <c r="A12" s="320" t="s">
        <v>278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</row>
    <row r="13" spans="1:62" ht="15.75" customHeight="1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</row>
    <row r="14" spans="1:62" ht="19.5" customHeight="1">
      <c r="A14" s="309" t="s">
        <v>149</v>
      </c>
      <c r="B14" s="309"/>
      <c r="C14" s="307" t="s">
        <v>150</v>
      </c>
      <c r="D14" s="307"/>
      <c r="E14" s="307"/>
      <c r="F14" s="307"/>
      <c r="G14" s="307"/>
      <c r="H14" s="307"/>
      <c r="I14" s="307"/>
      <c r="J14" s="307"/>
      <c r="K14" s="307"/>
      <c r="L14" s="311" t="s">
        <v>56</v>
      </c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155"/>
      <c r="AZ14" s="155"/>
      <c r="BA14" s="155"/>
      <c r="BB14" s="155"/>
      <c r="BC14" s="313">
        <v>13985701</v>
      </c>
      <c r="BD14" s="313"/>
      <c r="BE14" s="313"/>
      <c r="BF14" s="313"/>
      <c r="BG14" s="313"/>
      <c r="BH14" s="313"/>
      <c r="BI14" s="313"/>
      <c r="BJ14" s="155"/>
    </row>
    <row r="15" spans="1:62" ht="15.95" customHeight="1">
      <c r="A15" s="291" t="s">
        <v>257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310" t="s">
        <v>35</v>
      </c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145"/>
      <c r="AZ15" s="145"/>
      <c r="BA15" s="145"/>
      <c r="BB15" s="145"/>
      <c r="BC15" s="295" t="s">
        <v>250</v>
      </c>
      <c r="BD15" s="295"/>
      <c r="BE15" s="295"/>
      <c r="BF15" s="295"/>
      <c r="BG15" s="295"/>
      <c r="BH15" s="295"/>
      <c r="BI15" s="295"/>
      <c r="BJ15" s="145"/>
    </row>
    <row r="16" spans="1:62" ht="19.5" customHeight="1">
      <c r="A16" s="309" t="s">
        <v>17</v>
      </c>
      <c r="B16" s="309"/>
      <c r="C16" s="307" t="s">
        <v>151</v>
      </c>
      <c r="D16" s="307"/>
      <c r="E16" s="307"/>
      <c r="F16" s="307"/>
      <c r="G16" s="307"/>
      <c r="H16" s="307"/>
      <c r="I16" s="307"/>
      <c r="J16" s="307"/>
      <c r="K16" s="307"/>
      <c r="L16" s="311" t="s">
        <v>56</v>
      </c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155"/>
      <c r="AZ16" s="155"/>
      <c r="BA16" s="155"/>
      <c r="BB16" s="155"/>
      <c r="BC16" s="313">
        <v>13985701</v>
      </c>
      <c r="BD16" s="313"/>
      <c r="BE16" s="313"/>
      <c r="BF16" s="313"/>
      <c r="BG16" s="313"/>
      <c r="BH16" s="313"/>
      <c r="BI16" s="313"/>
      <c r="BJ16" s="155"/>
    </row>
    <row r="17" spans="1:62" ht="15.95" customHeight="1">
      <c r="A17" s="291" t="s">
        <v>257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310" t="s">
        <v>35</v>
      </c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145"/>
      <c r="AZ17" s="145"/>
      <c r="BA17" s="145"/>
      <c r="BB17" s="145"/>
      <c r="BC17" s="295" t="s">
        <v>250</v>
      </c>
      <c r="BD17" s="295"/>
      <c r="BE17" s="295"/>
      <c r="BF17" s="295"/>
      <c r="BG17" s="295"/>
      <c r="BH17" s="295"/>
      <c r="BI17" s="295"/>
      <c r="BJ17" s="145"/>
    </row>
    <row r="18" spans="1:62" ht="25.5" customHeight="1">
      <c r="A18" s="309" t="s">
        <v>211</v>
      </c>
      <c r="B18" s="309"/>
      <c r="C18" s="307" t="s">
        <v>162</v>
      </c>
      <c r="D18" s="307"/>
      <c r="E18" s="307"/>
      <c r="F18" s="307"/>
      <c r="G18" s="307"/>
      <c r="H18" s="307"/>
      <c r="I18" s="307"/>
      <c r="J18" s="307"/>
      <c r="K18" s="307"/>
      <c r="L18" s="307" t="s">
        <v>294</v>
      </c>
      <c r="M18" s="308"/>
      <c r="N18" s="308"/>
      <c r="O18" s="308"/>
      <c r="P18" s="308"/>
      <c r="Q18" s="308"/>
      <c r="R18" s="308"/>
      <c r="S18" s="307" t="s">
        <v>74</v>
      </c>
      <c r="T18" s="308"/>
      <c r="U18" s="308"/>
      <c r="V18" s="308"/>
      <c r="W18" s="308"/>
      <c r="X18" s="308"/>
      <c r="Y18" s="308"/>
      <c r="Z18" s="171"/>
      <c r="AA18" s="363" t="s">
        <v>163</v>
      </c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13">
        <v>17201100000</v>
      </c>
      <c r="BD18" s="313"/>
      <c r="BE18" s="313"/>
      <c r="BF18" s="313"/>
      <c r="BG18" s="313"/>
      <c r="BH18" s="313"/>
      <c r="BI18" s="313"/>
      <c r="BJ18" s="155"/>
    </row>
    <row r="19" spans="1:62" ht="27.75" customHeight="1">
      <c r="A19" s="291" t="s">
        <v>257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8" t="s">
        <v>256</v>
      </c>
      <c r="M19" s="298"/>
      <c r="N19" s="298"/>
      <c r="O19" s="298"/>
      <c r="P19" s="298"/>
      <c r="Q19" s="298"/>
      <c r="R19" s="145"/>
      <c r="S19" s="299" t="s">
        <v>251</v>
      </c>
      <c r="T19" s="299"/>
      <c r="U19" s="299"/>
      <c r="V19" s="299"/>
      <c r="W19" s="299"/>
      <c r="X19" s="299"/>
      <c r="Y19" s="299"/>
      <c r="Z19" s="145"/>
      <c r="AA19" s="145"/>
      <c r="AB19" s="295" t="s">
        <v>249</v>
      </c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 t="s">
        <v>255</v>
      </c>
      <c r="BD19" s="295"/>
      <c r="BE19" s="295"/>
      <c r="BF19" s="295"/>
      <c r="BG19" s="295"/>
      <c r="BH19" s="295"/>
      <c r="BI19" s="295"/>
      <c r="BJ19" s="145"/>
    </row>
    <row r="20" spans="1:62" ht="29.25" customHeight="1">
      <c r="A20" s="302" t="s">
        <v>5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69">
        <f>SUM(AN20,BD20)</f>
        <v>3300000</v>
      </c>
      <c r="V20" s="369"/>
      <c r="W20" s="369"/>
      <c r="X20" s="369"/>
      <c r="Y20" s="290" t="s">
        <v>229</v>
      </c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369">
        <f>2500000+800000</f>
        <v>3300000</v>
      </c>
      <c r="AO20" s="369"/>
      <c r="AP20" s="369"/>
      <c r="AQ20" s="369"/>
      <c r="AR20" s="290" t="s">
        <v>230</v>
      </c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370">
        <v>0</v>
      </c>
      <c r="BE20" s="370"/>
      <c r="BF20" s="370"/>
      <c r="BG20" s="370"/>
      <c r="BH20" s="290" t="s">
        <v>231</v>
      </c>
      <c r="BI20" s="290"/>
      <c r="BJ20" s="290"/>
    </row>
    <row r="21" spans="1:62" ht="29.25" customHeight="1">
      <c r="A21" s="296" t="s">
        <v>6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</row>
    <row r="22" spans="1:62" ht="33.75" customHeight="1">
      <c r="A22" s="292" t="s">
        <v>343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</row>
    <row r="23" spans="1:62" ht="44.25" customHeight="1">
      <c r="A23" s="290" t="s">
        <v>195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</row>
    <row r="25" spans="1:62" ht="27.95" customHeight="1">
      <c r="A25" s="303" t="s">
        <v>9</v>
      </c>
      <c r="B25" s="303"/>
      <c r="C25" s="303"/>
      <c r="D25" s="303"/>
      <c r="E25" s="303"/>
      <c r="F25" s="303"/>
      <c r="G25" s="303" t="s">
        <v>196</v>
      </c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</row>
    <row r="26" spans="1:62" s="113" customFormat="1" ht="15.75" customHeight="1">
      <c r="A26" s="255">
        <v>1</v>
      </c>
      <c r="B26" s="255"/>
      <c r="C26" s="255"/>
      <c r="D26" s="255"/>
      <c r="E26" s="255"/>
      <c r="F26" s="255"/>
      <c r="G26" s="255">
        <v>2</v>
      </c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62" ht="10.5" hidden="1" customHeight="1">
      <c r="A27" s="191" t="s">
        <v>23</v>
      </c>
      <c r="B27" s="191"/>
      <c r="C27" s="191"/>
      <c r="D27" s="191"/>
      <c r="E27" s="191"/>
      <c r="F27" s="191"/>
      <c r="G27" s="256" t="s">
        <v>24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</row>
    <row r="28" spans="1:62">
      <c r="A28" s="191">
        <v>1</v>
      </c>
      <c r="B28" s="191"/>
      <c r="C28" s="191"/>
      <c r="D28" s="191"/>
      <c r="E28" s="191"/>
      <c r="F28" s="191"/>
      <c r="G28" s="254" t="s">
        <v>239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</row>
    <row r="29" spans="1:62">
      <c r="A29" s="191"/>
      <c r="B29" s="191"/>
      <c r="C29" s="191"/>
      <c r="D29" s="191"/>
      <c r="E29" s="191"/>
      <c r="F29" s="191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</row>
    <row r="30" spans="1:62" ht="48" customHeight="1">
      <c r="A30" s="290" t="s">
        <v>197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367" t="s">
        <v>222</v>
      </c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8"/>
      <c r="AR30" s="368"/>
      <c r="AS30" s="368"/>
      <c r="AT30" s="368"/>
      <c r="AU30" s="368"/>
      <c r="AV30" s="368"/>
      <c r="AW30" s="368"/>
      <c r="AX30" s="368"/>
      <c r="AY30" s="368"/>
      <c r="AZ30" s="368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</row>
    <row r="31" spans="1:62" ht="34.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58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</row>
    <row r="32" spans="1:62" ht="34.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58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</row>
    <row r="33" spans="1:62" ht="21.75" customHeight="1">
      <c r="A33" s="290" t="s">
        <v>198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</row>
    <row r="34" spans="1:62" ht="21" customHeight="1">
      <c r="A34" s="303" t="s">
        <v>9</v>
      </c>
      <c r="B34" s="303"/>
      <c r="C34" s="303"/>
      <c r="D34" s="303"/>
      <c r="E34" s="303"/>
      <c r="F34" s="303"/>
      <c r="G34" s="303" t="s">
        <v>148</v>
      </c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</row>
    <row r="35" spans="1:62" s="113" customFormat="1" ht="15.75" customHeight="1">
      <c r="A35" s="255">
        <v>1</v>
      </c>
      <c r="B35" s="255"/>
      <c r="C35" s="255"/>
      <c r="D35" s="255"/>
      <c r="E35" s="255"/>
      <c r="F35" s="255"/>
      <c r="G35" s="255">
        <v>2</v>
      </c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</row>
    <row r="36" spans="1:62" ht="10.5" hidden="1" customHeight="1">
      <c r="A36" s="191" t="s">
        <v>23</v>
      </c>
      <c r="B36" s="191"/>
      <c r="C36" s="191"/>
      <c r="D36" s="191"/>
      <c r="E36" s="191"/>
      <c r="F36" s="191"/>
      <c r="G36" s="256" t="s">
        <v>24</v>
      </c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</row>
    <row r="37" spans="1:62" ht="16.5" customHeight="1">
      <c r="A37" s="191">
        <v>1</v>
      </c>
      <c r="B37" s="191"/>
      <c r="C37" s="191"/>
      <c r="D37" s="191"/>
      <c r="E37" s="191"/>
      <c r="F37" s="191"/>
      <c r="G37" s="254" t="s">
        <v>223</v>
      </c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</row>
    <row r="38" spans="1:62">
      <c r="A38" s="191"/>
      <c r="B38" s="191"/>
      <c r="C38" s="191"/>
      <c r="D38" s="191"/>
      <c r="E38" s="191"/>
      <c r="F38" s="191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</row>
    <row r="39" spans="1:6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2" ht="15.75" customHeight="1">
      <c r="A40" s="296" t="s">
        <v>199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</row>
    <row r="41" spans="1:62" ht="15" customHeight="1">
      <c r="A41" s="275" t="s">
        <v>228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2" ht="15.95" customHeight="1">
      <c r="A42" s="257" t="s">
        <v>9</v>
      </c>
      <c r="B42" s="257"/>
      <c r="C42" s="257"/>
      <c r="D42" s="258" t="s">
        <v>191</v>
      </c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60"/>
      <c r="AD42" s="257" t="s">
        <v>11</v>
      </c>
      <c r="AE42" s="257"/>
      <c r="AF42" s="257"/>
      <c r="AG42" s="257"/>
      <c r="AH42" s="257"/>
      <c r="AI42" s="257"/>
      <c r="AJ42" s="257"/>
      <c r="AK42" s="257"/>
      <c r="AL42" s="257" t="s">
        <v>10</v>
      </c>
      <c r="AM42" s="257"/>
      <c r="AN42" s="257"/>
      <c r="AO42" s="257"/>
      <c r="AP42" s="257"/>
      <c r="AQ42" s="257"/>
      <c r="AR42" s="257"/>
      <c r="AS42" s="257"/>
      <c r="AT42" s="257" t="s">
        <v>240</v>
      </c>
      <c r="AU42" s="257"/>
      <c r="AV42" s="257"/>
      <c r="AW42" s="257"/>
      <c r="AX42" s="257"/>
      <c r="AY42" s="257"/>
      <c r="AZ42" s="257"/>
      <c r="BA42" s="257"/>
    </row>
    <row r="43" spans="1:62" ht="6" customHeight="1">
      <c r="A43" s="257"/>
      <c r="B43" s="257"/>
      <c r="C43" s="257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3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</row>
    <row r="44" spans="1:62" s="113" customFormat="1" ht="15.95" customHeight="1">
      <c r="A44" s="255">
        <v>1</v>
      </c>
      <c r="B44" s="255"/>
      <c r="C44" s="255"/>
      <c r="D44" s="264">
        <v>2</v>
      </c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8"/>
      <c r="AD44" s="255">
        <v>3</v>
      </c>
      <c r="AE44" s="255"/>
      <c r="AF44" s="255"/>
      <c r="AG44" s="255"/>
      <c r="AH44" s="255"/>
      <c r="AI44" s="255"/>
      <c r="AJ44" s="255"/>
      <c r="AK44" s="255"/>
      <c r="AL44" s="255">
        <v>4</v>
      </c>
      <c r="AM44" s="255"/>
      <c r="AN44" s="255"/>
      <c r="AO44" s="255"/>
      <c r="AP44" s="255"/>
      <c r="AQ44" s="255"/>
      <c r="AR44" s="255"/>
      <c r="AS44" s="255"/>
      <c r="AT44" s="255">
        <v>5</v>
      </c>
      <c r="AU44" s="255"/>
      <c r="AV44" s="255"/>
      <c r="AW44" s="255"/>
      <c r="AX44" s="255"/>
      <c r="AY44" s="255"/>
      <c r="AZ44" s="255"/>
      <c r="BA44" s="255"/>
    </row>
    <row r="45" spans="1:62" s="5" customFormat="1" ht="6.75" hidden="1" customHeight="1">
      <c r="A45" s="191" t="s">
        <v>23</v>
      </c>
      <c r="B45" s="191"/>
      <c r="C45" s="191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256" t="s">
        <v>24</v>
      </c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43" t="s">
        <v>25</v>
      </c>
      <c r="AE45" s="243"/>
      <c r="AF45" s="243"/>
      <c r="AG45" s="243"/>
      <c r="AH45" s="243"/>
      <c r="AI45" s="243"/>
      <c r="AJ45" s="243"/>
      <c r="AK45" s="243"/>
      <c r="AL45" s="243" t="s">
        <v>26</v>
      </c>
      <c r="AM45" s="243"/>
      <c r="AN45" s="243"/>
      <c r="AO45" s="243"/>
      <c r="AP45" s="243"/>
      <c r="AQ45" s="243"/>
      <c r="AR45" s="243"/>
      <c r="AS45" s="243"/>
      <c r="AT45" s="253" t="s">
        <v>27</v>
      </c>
      <c r="AU45" s="243"/>
      <c r="AV45" s="243"/>
      <c r="AW45" s="243"/>
      <c r="AX45" s="243"/>
      <c r="AY45" s="243"/>
      <c r="AZ45" s="243"/>
      <c r="BA45" s="243"/>
    </row>
    <row r="46" spans="1:62" s="5" customFormat="1" ht="25.5" customHeight="1">
      <c r="A46" s="191">
        <v>1</v>
      </c>
      <c r="B46" s="191"/>
      <c r="C46" s="191"/>
      <c r="D46" s="265" t="s">
        <v>233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8">
        <v>2500000</v>
      </c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>
        <f>SUM(AD46:AS46)</f>
        <v>2500000</v>
      </c>
      <c r="AU46" s="268"/>
      <c r="AV46" s="268"/>
      <c r="AW46" s="268"/>
      <c r="AX46" s="268"/>
      <c r="AY46" s="268"/>
      <c r="AZ46" s="268"/>
      <c r="BA46" s="268"/>
    </row>
    <row r="47" spans="1:62" ht="22.5" customHeight="1">
      <c r="A47" s="191">
        <v>2</v>
      </c>
      <c r="B47" s="191"/>
      <c r="C47" s="191"/>
      <c r="D47" s="265" t="s">
        <v>344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  <c r="AD47" s="268">
        <v>800000</v>
      </c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>
        <f>SUM(AD47:AS47)</f>
        <v>800000</v>
      </c>
      <c r="AU47" s="268"/>
      <c r="AV47" s="268"/>
      <c r="AW47" s="268"/>
      <c r="AX47" s="268"/>
      <c r="AY47" s="268"/>
      <c r="AZ47" s="268"/>
      <c r="BA47" s="268"/>
    </row>
    <row r="48" spans="1:62" ht="34.5" hidden="1" customHeight="1">
      <c r="A48" s="191">
        <v>3</v>
      </c>
      <c r="B48" s="191"/>
      <c r="C48" s="191"/>
      <c r="D48" s="265" t="s">
        <v>207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7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</row>
    <row r="49" spans="1:62" s="5" customFormat="1" ht="12.75" customHeight="1">
      <c r="A49" s="332"/>
      <c r="B49" s="332"/>
      <c r="C49" s="332"/>
      <c r="D49" s="278" t="s">
        <v>333</v>
      </c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8"/>
      <c r="AD49" s="324">
        <f>SUM(AD46:AK48)</f>
        <v>3300000</v>
      </c>
      <c r="AE49" s="325"/>
      <c r="AF49" s="325"/>
      <c r="AG49" s="325"/>
      <c r="AH49" s="325"/>
      <c r="AI49" s="325"/>
      <c r="AJ49" s="325"/>
      <c r="AK49" s="326"/>
      <c r="AL49" s="324">
        <f>SUM(AL46)</f>
        <v>0</v>
      </c>
      <c r="AM49" s="325"/>
      <c r="AN49" s="325"/>
      <c r="AO49" s="325"/>
      <c r="AP49" s="325"/>
      <c r="AQ49" s="325"/>
      <c r="AR49" s="325"/>
      <c r="AS49" s="326"/>
      <c r="AT49" s="324">
        <f>SUM(AT46:BA48)</f>
        <v>3300000</v>
      </c>
      <c r="AU49" s="325"/>
      <c r="AV49" s="325"/>
      <c r="AW49" s="325"/>
      <c r="AX49" s="325"/>
      <c r="AY49" s="325"/>
      <c r="AZ49" s="325"/>
      <c r="BA49" s="326"/>
    </row>
    <row r="50" spans="1:62" s="5" customFormat="1" ht="12.75" customHeight="1">
      <c r="A50" s="131"/>
      <c r="B50" s="131"/>
      <c r="C50" s="131"/>
      <c r="D50" s="12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</row>
    <row r="51" spans="1:62" ht="31.5" customHeight="1">
      <c r="A51" s="296" t="s">
        <v>218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6"/>
      <c r="BE51" s="296"/>
      <c r="BF51" s="296"/>
      <c r="BG51" s="296"/>
      <c r="BH51" s="296"/>
      <c r="BI51" s="296"/>
      <c r="BJ51" s="296"/>
    </row>
    <row r="52" spans="1:62" ht="15" customHeight="1">
      <c r="A52" s="275" t="s">
        <v>228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ht="15.95" customHeight="1">
      <c r="A53" s="322" t="s">
        <v>100</v>
      </c>
      <c r="B53" s="322"/>
      <c r="C53" s="322"/>
      <c r="D53" s="191" t="s">
        <v>316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257" t="s">
        <v>11</v>
      </c>
      <c r="U53" s="257"/>
      <c r="V53" s="257"/>
      <c r="W53" s="257"/>
      <c r="X53" s="257"/>
      <c r="Y53" s="257"/>
      <c r="Z53" s="257"/>
      <c r="AA53" s="257"/>
      <c r="AB53" s="257" t="s">
        <v>10</v>
      </c>
      <c r="AC53" s="257"/>
      <c r="AD53" s="257"/>
      <c r="AE53" s="257"/>
      <c r="AF53" s="257"/>
      <c r="AG53" s="257"/>
      <c r="AH53" s="257"/>
      <c r="AI53" s="257"/>
      <c r="AJ53" s="257" t="s">
        <v>240</v>
      </c>
      <c r="AK53" s="257"/>
      <c r="AL53" s="257"/>
      <c r="AM53" s="257"/>
      <c r="AN53" s="257"/>
      <c r="AO53" s="257"/>
      <c r="AP53" s="257"/>
      <c r="AQ53" s="257"/>
    </row>
    <row r="54" spans="1:62" ht="18" customHeight="1">
      <c r="A54" s="322"/>
      <c r="B54" s="322"/>
      <c r="C54" s="322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</row>
    <row r="55" spans="1:62" s="113" customFormat="1" ht="13.5" customHeight="1">
      <c r="A55" s="286">
        <v>1</v>
      </c>
      <c r="B55" s="286"/>
      <c r="C55" s="286"/>
      <c r="D55" s="255">
        <v>2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3</v>
      </c>
      <c r="U55" s="255"/>
      <c r="V55" s="255"/>
      <c r="W55" s="255"/>
      <c r="X55" s="255"/>
      <c r="Y55" s="255"/>
      <c r="Z55" s="255"/>
      <c r="AA55" s="255"/>
      <c r="AB55" s="255">
        <v>4</v>
      </c>
      <c r="AC55" s="255"/>
      <c r="AD55" s="255"/>
      <c r="AE55" s="255"/>
      <c r="AF55" s="255"/>
      <c r="AG55" s="255"/>
      <c r="AH55" s="255"/>
      <c r="AI55" s="255"/>
      <c r="AJ55" s="255">
        <v>5</v>
      </c>
      <c r="AK55" s="255"/>
      <c r="AL55" s="255"/>
      <c r="AM55" s="255"/>
      <c r="AN55" s="255"/>
      <c r="AO55" s="255"/>
      <c r="AP55" s="255"/>
      <c r="AQ55" s="255"/>
    </row>
    <row r="56" spans="1:62" ht="18.75" customHeight="1">
      <c r="A56" s="287">
        <v>1</v>
      </c>
      <c r="B56" s="288"/>
      <c r="C56" s="289"/>
      <c r="D56" s="244" t="s">
        <v>190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6"/>
      <c r="T56" s="268">
        <v>2500000</v>
      </c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>
        <f>T56+AB56</f>
        <v>2500000</v>
      </c>
      <c r="AK56" s="268"/>
      <c r="AL56" s="268"/>
      <c r="AM56" s="268"/>
      <c r="AN56" s="268"/>
      <c r="AO56" s="268"/>
      <c r="AP56" s="268"/>
      <c r="AQ56" s="268"/>
    </row>
    <row r="57" spans="1:62" ht="39" customHeight="1">
      <c r="A57" s="287">
        <v>2</v>
      </c>
      <c r="B57" s="288"/>
      <c r="C57" s="289"/>
      <c r="D57" s="244" t="s">
        <v>345</v>
      </c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6"/>
      <c r="T57" s="268">
        <v>800000</v>
      </c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>
        <f>T57+AB57</f>
        <v>800000</v>
      </c>
      <c r="AK57" s="268"/>
      <c r="AL57" s="268"/>
      <c r="AM57" s="268"/>
      <c r="AN57" s="268"/>
      <c r="AO57" s="268"/>
      <c r="AP57" s="268"/>
      <c r="AQ57" s="268"/>
    </row>
    <row r="58" spans="1:62" s="5" customFormat="1" ht="12.75" customHeight="1">
      <c r="A58" s="338"/>
      <c r="B58" s="338"/>
      <c r="C58" s="338"/>
      <c r="D58" s="278" t="s">
        <v>333</v>
      </c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80"/>
      <c r="T58" s="277">
        <f>SUM(T56:AA57)</f>
        <v>3300000</v>
      </c>
      <c r="U58" s="277"/>
      <c r="V58" s="277"/>
      <c r="W58" s="277"/>
      <c r="X58" s="277"/>
      <c r="Y58" s="277"/>
      <c r="Z58" s="277"/>
      <c r="AA58" s="277"/>
      <c r="AB58" s="277">
        <f>SUM(AB56:AI57)</f>
        <v>0</v>
      </c>
      <c r="AC58" s="277"/>
      <c r="AD58" s="277"/>
      <c r="AE58" s="277"/>
      <c r="AF58" s="277"/>
      <c r="AG58" s="277"/>
      <c r="AH58" s="277"/>
      <c r="AI58" s="277"/>
      <c r="AJ58" s="277">
        <f>SUM(AJ56:AQ57)</f>
        <v>3300000</v>
      </c>
      <c r="AK58" s="277"/>
      <c r="AL58" s="277"/>
      <c r="AM58" s="277"/>
      <c r="AN58" s="277"/>
      <c r="AO58" s="277"/>
      <c r="AP58" s="277"/>
      <c r="AQ58" s="277"/>
    </row>
    <row r="60" spans="1:62" ht="15.75" customHeight="1">
      <c r="A60" s="290" t="s">
        <v>215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</row>
    <row r="61" spans="1:62" ht="3.75" customHeight="1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</row>
    <row r="62" spans="1:62" ht="9.75" customHeight="1"/>
    <row r="63" spans="1:62" ht="30" customHeight="1">
      <c r="A63" s="191" t="s">
        <v>9</v>
      </c>
      <c r="B63" s="191"/>
      <c r="C63" s="191"/>
      <c r="D63" s="191"/>
      <c r="E63" s="191"/>
      <c r="F63" s="191"/>
      <c r="G63" s="191" t="s">
        <v>118</v>
      </c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 t="s">
        <v>13</v>
      </c>
      <c r="U63" s="191"/>
      <c r="V63" s="191"/>
      <c r="W63" s="191"/>
      <c r="X63" s="191"/>
      <c r="Y63" s="191" t="s">
        <v>12</v>
      </c>
      <c r="Z63" s="191"/>
      <c r="AA63" s="191"/>
      <c r="AB63" s="191"/>
      <c r="AC63" s="191"/>
      <c r="AD63" s="191"/>
      <c r="AE63" s="191"/>
      <c r="AF63" s="191"/>
      <c r="AG63" s="191"/>
      <c r="AH63" s="191"/>
      <c r="AI63" s="191" t="s">
        <v>106</v>
      </c>
      <c r="AJ63" s="191"/>
      <c r="AK63" s="191"/>
      <c r="AL63" s="191"/>
      <c r="AM63" s="191"/>
      <c r="AN63" s="191"/>
      <c r="AO63" s="191" t="s">
        <v>107</v>
      </c>
      <c r="AP63" s="191"/>
      <c r="AQ63" s="191"/>
      <c r="AR63" s="191"/>
      <c r="AS63" s="191"/>
      <c r="AT63" s="191"/>
      <c r="AU63" s="191" t="s">
        <v>115</v>
      </c>
      <c r="AV63" s="191"/>
      <c r="AW63" s="191"/>
      <c r="AX63" s="191"/>
      <c r="AY63" s="191"/>
      <c r="AZ63" s="191"/>
    </row>
    <row r="64" spans="1:62" ht="15.75" customHeight="1">
      <c r="A64" s="255">
        <v>1</v>
      </c>
      <c r="B64" s="255"/>
      <c r="C64" s="255"/>
      <c r="D64" s="255"/>
      <c r="E64" s="255"/>
      <c r="F64" s="255"/>
      <c r="G64" s="255">
        <v>2</v>
      </c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>
        <v>3</v>
      </c>
      <c r="U64" s="255"/>
      <c r="V64" s="255"/>
      <c r="W64" s="255"/>
      <c r="X64" s="255"/>
      <c r="Y64" s="255">
        <v>4</v>
      </c>
      <c r="Z64" s="255"/>
      <c r="AA64" s="255"/>
      <c r="AB64" s="255"/>
      <c r="AC64" s="255"/>
      <c r="AD64" s="255"/>
      <c r="AE64" s="255"/>
      <c r="AF64" s="255"/>
      <c r="AG64" s="255"/>
      <c r="AH64" s="255"/>
      <c r="AI64" s="255">
        <v>5</v>
      </c>
      <c r="AJ64" s="255"/>
      <c r="AK64" s="255"/>
      <c r="AL64" s="255"/>
      <c r="AM64" s="255"/>
      <c r="AN64" s="255"/>
      <c r="AO64" s="255">
        <v>6</v>
      </c>
      <c r="AP64" s="255"/>
      <c r="AQ64" s="255"/>
      <c r="AR64" s="255"/>
      <c r="AS64" s="255"/>
      <c r="AT64" s="255"/>
      <c r="AU64" s="255">
        <v>7</v>
      </c>
      <c r="AV64" s="255"/>
      <c r="AW64" s="255"/>
      <c r="AX64" s="255"/>
      <c r="AY64" s="255"/>
      <c r="AZ64" s="255"/>
    </row>
    <row r="65" spans="1:59" ht="13.5" hidden="1" customHeight="1">
      <c r="A65" s="191"/>
      <c r="B65" s="191"/>
      <c r="C65" s="191"/>
      <c r="D65" s="191"/>
      <c r="E65" s="191"/>
      <c r="F65" s="191"/>
      <c r="G65" s="256" t="s">
        <v>24</v>
      </c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191" t="s">
        <v>33</v>
      </c>
      <c r="U65" s="191"/>
      <c r="V65" s="191"/>
      <c r="W65" s="191"/>
      <c r="X65" s="191"/>
      <c r="Y65" s="256" t="s">
        <v>34</v>
      </c>
      <c r="Z65" s="256"/>
      <c r="AA65" s="256"/>
      <c r="AB65" s="256"/>
      <c r="AC65" s="256"/>
      <c r="AD65" s="256"/>
      <c r="AE65" s="256"/>
      <c r="AF65" s="256"/>
      <c r="AG65" s="256"/>
      <c r="AH65" s="256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</row>
    <row r="66" spans="1:59" s="5" customFormat="1">
      <c r="A66" s="332">
        <v>1</v>
      </c>
      <c r="B66" s="332"/>
      <c r="C66" s="332"/>
      <c r="D66" s="332"/>
      <c r="E66" s="332"/>
      <c r="F66" s="332"/>
      <c r="G66" s="278" t="s">
        <v>39</v>
      </c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80"/>
      <c r="T66" s="271" t="s">
        <v>38</v>
      </c>
      <c r="U66" s="271"/>
      <c r="V66" s="271"/>
      <c r="W66" s="271"/>
      <c r="X66" s="271"/>
      <c r="Y66" s="278" t="s">
        <v>38</v>
      </c>
      <c r="Z66" s="279"/>
      <c r="AA66" s="279"/>
      <c r="AB66" s="279"/>
      <c r="AC66" s="279"/>
      <c r="AD66" s="279"/>
      <c r="AE66" s="279"/>
      <c r="AF66" s="279"/>
      <c r="AG66" s="279"/>
      <c r="AH66" s="280"/>
      <c r="AI66" s="332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</row>
    <row r="67" spans="1:59" ht="18" customHeight="1">
      <c r="A67" s="191"/>
      <c r="B67" s="191"/>
      <c r="C67" s="191"/>
      <c r="D67" s="191"/>
      <c r="E67" s="191"/>
      <c r="F67" s="191"/>
      <c r="G67" s="244" t="s">
        <v>42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6"/>
      <c r="T67" s="242" t="s">
        <v>41</v>
      </c>
      <c r="U67" s="242"/>
      <c r="V67" s="242"/>
      <c r="W67" s="242"/>
      <c r="X67" s="242"/>
      <c r="Y67" s="244" t="s">
        <v>260</v>
      </c>
      <c r="Z67" s="245"/>
      <c r="AA67" s="245"/>
      <c r="AB67" s="245"/>
      <c r="AC67" s="245"/>
      <c r="AD67" s="245"/>
      <c r="AE67" s="245"/>
      <c r="AF67" s="245"/>
      <c r="AG67" s="245"/>
      <c r="AH67" s="246"/>
      <c r="AI67" s="191">
        <v>1</v>
      </c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356">
        <f>SUM(AI67:AT67)</f>
        <v>1</v>
      </c>
      <c r="AV67" s="356"/>
      <c r="AW67" s="356"/>
      <c r="AX67" s="356"/>
      <c r="AY67" s="356"/>
      <c r="AZ67" s="356"/>
    </row>
    <row r="68" spans="1:59" ht="18" customHeight="1">
      <c r="A68" s="191"/>
      <c r="B68" s="191"/>
      <c r="C68" s="191"/>
      <c r="D68" s="191"/>
      <c r="E68" s="191"/>
      <c r="F68" s="191"/>
      <c r="G68" s="244" t="s">
        <v>40</v>
      </c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6"/>
      <c r="T68" s="242" t="s">
        <v>41</v>
      </c>
      <c r="U68" s="242"/>
      <c r="V68" s="242"/>
      <c r="W68" s="242"/>
      <c r="X68" s="242"/>
      <c r="Y68" s="244" t="s">
        <v>260</v>
      </c>
      <c r="Z68" s="245"/>
      <c r="AA68" s="245"/>
      <c r="AB68" s="245"/>
      <c r="AC68" s="245"/>
      <c r="AD68" s="245"/>
      <c r="AE68" s="245"/>
      <c r="AF68" s="245"/>
      <c r="AG68" s="245"/>
      <c r="AH68" s="246"/>
      <c r="AI68" s="351">
        <v>80.5</v>
      </c>
      <c r="AJ68" s="351"/>
      <c r="AK68" s="351"/>
      <c r="AL68" s="351"/>
      <c r="AM68" s="351"/>
      <c r="AN68" s="351"/>
      <c r="AO68" s="191"/>
      <c r="AP68" s="191"/>
      <c r="AQ68" s="191"/>
      <c r="AR68" s="191"/>
      <c r="AS68" s="191"/>
      <c r="AT68" s="191"/>
      <c r="AU68" s="351">
        <f>SUM(AI68:AT68)</f>
        <v>80.5</v>
      </c>
      <c r="AV68" s="351"/>
      <c r="AW68" s="351"/>
      <c r="AX68" s="351"/>
      <c r="AY68" s="351"/>
      <c r="AZ68" s="351"/>
    </row>
    <row r="69" spans="1:59" ht="25.5" customHeight="1">
      <c r="A69" s="191"/>
      <c r="B69" s="191"/>
      <c r="C69" s="191"/>
      <c r="D69" s="191"/>
      <c r="E69" s="191"/>
      <c r="F69" s="191"/>
      <c r="G69" s="244" t="s">
        <v>73</v>
      </c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6"/>
      <c r="T69" s="242" t="s">
        <v>235</v>
      </c>
      <c r="U69" s="242"/>
      <c r="V69" s="242"/>
      <c r="W69" s="242"/>
      <c r="X69" s="242"/>
      <c r="Y69" s="244" t="s">
        <v>260</v>
      </c>
      <c r="Z69" s="245"/>
      <c r="AA69" s="245"/>
      <c r="AB69" s="245"/>
      <c r="AC69" s="245"/>
      <c r="AD69" s="245"/>
      <c r="AE69" s="245"/>
      <c r="AF69" s="245"/>
      <c r="AG69" s="245"/>
      <c r="AH69" s="246"/>
      <c r="AI69" s="243">
        <f>T56</f>
        <v>2500000</v>
      </c>
      <c r="AJ69" s="191"/>
      <c r="AK69" s="191"/>
      <c r="AL69" s="191"/>
      <c r="AM69" s="191"/>
      <c r="AN69" s="191"/>
      <c r="AO69" s="351"/>
      <c r="AP69" s="351"/>
      <c r="AQ69" s="351"/>
      <c r="AR69" s="351"/>
      <c r="AS69" s="351"/>
      <c r="AT69" s="351"/>
      <c r="AU69" s="351">
        <f>SUM(AI69:AT69)</f>
        <v>2500000</v>
      </c>
      <c r="AV69" s="351"/>
      <c r="AW69" s="351"/>
      <c r="AX69" s="351"/>
      <c r="AY69" s="351"/>
      <c r="AZ69" s="351"/>
    </row>
    <row r="70" spans="1:59" s="5" customFormat="1">
      <c r="A70" s="332">
        <v>2</v>
      </c>
      <c r="B70" s="332"/>
      <c r="C70" s="332"/>
      <c r="D70" s="332"/>
      <c r="E70" s="332"/>
      <c r="F70" s="332"/>
      <c r="G70" s="278" t="s">
        <v>45</v>
      </c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80"/>
      <c r="T70" s="271" t="s">
        <v>38</v>
      </c>
      <c r="U70" s="271"/>
      <c r="V70" s="271"/>
      <c r="W70" s="271"/>
      <c r="X70" s="271"/>
      <c r="Y70" s="278" t="s">
        <v>38</v>
      </c>
      <c r="Z70" s="279"/>
      <c r="AA70" s="279"/>
      <c r="AB70" s="279"/>
      <c r="AC70" s="279"/>
      <c r="AD70" s="279"/>
      <c r="AE70" s="279"/>
      <c r="AF70" s="279"/>
      <c r="AG70" s="279"/>
      <c r="AH70" s="280"/>
      <c r="AI70" s="332"/>
      <c r="AJ70" s="332"/>
      <c r="AK70" s="332"/>
      <c r="AL70" s="332"/>
      <c r="AM70" s="332"/>
      <c r="AN70" s="332"/>
      <c r="AO70" s="352"/>
      <c r="AP70" s="352"/>
      <c r="AQ70" s="352"/>
      <c r="AR70" s="352"/>
      <c r="AS70" s="352"/>
      <c r="AT70" s="352"/>
      <c r="AU70" s="352"/>
      <c r="AV70" s="352"/>
      <c r="AW70" s="352"/>
      <c r="AX70" s="352"/>
      <c r="AY70" s="352"/>
      <c r="AZ70" s="352"/>
    </row>
    <row r="71" spans="1:59" ht="42.75" customHeight="1">
      <c r="A71" s="191"/>
      <c r="B71" s="191"/>
      <c r="C71" s="191"/>
      <c r="D71" s="191"/>
      <c r="E71" s="191"/>
      <c r="F71" s="191"/>
      <c r="G71" s="244" t="s">
        <v>295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6"/>
      <c r="T71" s="242" t="s">
        <v>41</v>
      </c>
      <c r="U71" s="242"/>
      <c r="V71" s="242"/>
      <c r="W71" s="242"/>
      <c r="X71" s="242"/>
      <c r="Y71" s="244" t="s">
        <v>296</v>
      </c>
      <c r="Z71" s="245"/>
      <c r="AA71" s="245"/>
      <c r="AB71" s="245"/>
      <c r="AC71" s="245"/>
      <c r="AD71" s="245"/>
      <c r="AE71" s="245"/>
      <c r="AF71" s="245"/>
      <c r="AG71" s="245"/>
      <c r="AH71" s="246"/>
      <c r="AI71" s="356">
        <v>1471</v>
      </c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>
        <f>SUM(AI71:AT71)</f>
        <v>1471</v>
      </c>
      <c r="AV71" s="356"/>
      <c r="AW71" s="356"/>
      <c r="AX71" s="356"/>
      <c r="AY71" s="356"/>
      <c r="AZ71" s="356"/>
    </row>
    <row r="72" spans="1:59" ht="42.75" customHeight="1">
      <c r="A72" s="3"/>
      <c r="B72" s="3"/>
      <c r="C72" s="3"/>
      <c r="D72" s="3"/>
      <c r="E72" s="3"/>
      <c r="F72" s="3"/>
      <c r="G72" s="166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7"/>
      <c r="U72" s="167"/>
      <c r="V72" s="167"/>
      <c r="W72" s="167"/>
      <c r="X72" s="167"/>
      <c r="Y72" s="166"/>
      <c r="Z72" s="169"/>
      <c r="AA72" s="169"/>
      <c r="AB72" s="169"/>
      <c r="AC72" s="169"/>
      <c r="AD72" s="169"/>
      <c r="AE72" s="169"/>
      <c r="AF72" s="169"/>
      <c r="AG72" s="169"/>
      <c r="AH72" s="169"/>
      <c r="AI72" s="3"/>
      <c r="AJ72" s="3"/>
      <c r="AK72" s="3"/>
      <c r="AL72" s="3"/>
      <c r="AM72" s="3"/>
      <c r="AN72" s="3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</row>
    <row r="73" spans="1:59" s="5" customFormat="1">
      <c r="A73" s="332">
        <v>3</v>
      </c>
      <c r="B73" s="332"/>
      <c r="C73" s="332"/>
      <c r="D73" s="332"/>
      <c r="E73" s="332"/>
      <c r="F73" s="332"/>
      <c r="G73" s="278" t="s">
        <v>48</v>
      </c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80"/>
      <c r="T73" s="271" t="s">
        <v>38</v>
      </c>
      <c r="U73" s="271"/>
      <c r="V73" s="271"/>
      <c r="W73" s="271"/>
      <c r="X73" s="271"/>
      <c r="Y73" s="278" t="s">
        <v>38</v>
      </c>
      <c r="Z73" s="279"/>
      <c r="AA73" s="279"/>
      <c r="AB73" s="279"/>
      <c r="AC73" s="279"/>
      <c r="AD73" s="279"/>
      <c r="AE73" s="279"/>
      <c r="AF73" s="279"/>
      <c r="AG73" s="279"/>
      <c r="AH73" s="280"/>
      <c r="AI73" s="332"/>
      <c r="AJ73" s="332"/>
      <c r="AK73" s="332"/>
      <c r="AL73" s="332"/>
      <c r="AM73" s="332"/>
      <c r="AN73" s="33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  <c r="AY73" s="352"/>
      <c r="AZ73" s="352"/>
    </row>
    <row r="74" spans="1:59" ht="58.5" customHeight="1">
      <c r="A74" s="191"/>
      <c r="B74" s="191"/>
      <c r="C74" s="191"/>
      <c r="D74" s="191"/>
      <c r="E74" s="191"/>
      <c r="F74" s="191"/>
      <c r="G74" s="244" t="s">
        <v>297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6"/>
      <c r="T74" s="242" t="s">
        <v>51</v>
      </c>
      <c r="U74" s="242"/>
      <c r="V74" s="242"/>
      <c r="W74" s="242"/>
      <c r="X74" s="242"/>
      <c r="Y74" s="244" t="s">
        <v>49</v>
      </c>
      <c r="Z74" s="245"/>
      <c r="AA74" s="245"/>
      <c r="AB74" s="245"/>
      <c r="AC74" s="245"/>
      <c r="AD74" s="245"/>
      <c r="AE74" s="245"/>
      <c r="AF74" s="245"/>
      <c r="AG74" s="245"/>
      <c r="AH74" s="246"/>
      <c r="AI74" s="351">
        <v>80</v>
      </c>
      <c r="AJ74" s="351"/>
      <c r="AK74" s="351"/>
      <c r="AL74" s="351"/>
      <c r="AM74" s="351"/>
      <c r="AN74" s="351"/>
      <c r="AO74" s="351"/>
      <c r="AP74" s="351"/>
      <c r="AQ74" s="351"/>
      <c r="AR74" s="351"/>
      <c r="AS74" s="351"/>
      <c r="AT74" s="351"/>
      <c r="AU74" s="351">
        <f>SUM(AI74:AT74)</f>
        <v>80</v>
      </c>
      <c r="AV74" s="351"/>
      <c r="AW74" s="351"/>
      <c r="AX74" s="351"/>
      <c r="AY74" s="351"/>
      <c r="AZ74" s="351"/>
    </row>
    <row r="75" spans="1:59" s="5" customFormat="1">
      <c r="A75" s="332">
        <v>4</v>
      </c>
      <c r="B75" s="332"/>
      <c r="C75" s="332"/>
      <c r="D75" s="332"/>
      <c r="E75" s="332"/>
      <c r="F75" s="332"/>
      <c r="G75" s="278" t="s">
        <v>50</v>
      </c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80"/>
      <c r="T75" s="271" t="s">
        <v>38</v>
      </c>
      <c r="U75" s="271"/>
      <c r="V75" s="271"/>
      <c r="W75" s="271"/>
      <c r="X75" s="271"/>
      <c r="Y75" s="278" t="s">
        <v>38</v>
      </c>
      <c r="Z75" s="279"/>
      <c r="AA75" s="279"/>
      <c r="AB75" s="279"/>
      <c r="AC75" s="279"/>
      <c r="AD75" s="279"/>
      <c r="AE75" s="279"/>
      <c r="AF75" s="279"/>
      <c r="AG75" s="279"/>
      <c r="AH75" s="280"/>
      <c r="AI75" s="352"/>
      <c r="AJ75" s="352"/>
      <c r="AK75" s="352"/>
      <c r="AL75" s="352"/>
      <c r="AM75" s="352"/>
      <c r="AN75" s="352"/>
      <c r="AO75" s="352"/>
      <c r="AP75" s="352"/>
      <c r="AQ75" s="352"/>
      <c r="AR75" s="352"/>
      <c r="AS75" s="352"/>
      <c r="AT75" s="352"/>
      <c r="AU75" s="351"/>
      <c r="AV75" s="351"/>
      <c r="AW75" s="351"/>
      <c r="AX75" s="351"/>
      <c r="AY75" s="351"/>
      <c r="AZ75" s="351"/>
    </row>
    <row r="76" spans="1:59" ht="28.5" customHeight="1">
      <c r="A76" s="191"/>
      <c r="B76" s="191"/>
      <c r="C76" s="191"/>
      <c r="D76" s="191"/>
      <c r="E76" s="191"/>
      <c r="F76" s="191"/>
      <c r="G76" s="244" t="s">
        <v>298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6"/>
      <c r="T76" s="242" t="s">
        <v>51</v>
      </c>
      <c r="U76" s="242"/>
      <c r="V76" s="242"/>
      <c r="W76" s="242"/>
      <c r="X76" s="242"/>
      <c r="Y76" s="244" t="s">
        <v>49</v>
      </c>
      <c r="Z76" s="245"/>
      <c r="AA76" s="245"/>
      <c r="AB76" s="245"/>
      <c r="AC76" s="245"/>
      <c r="AD76" s="245"/>
      <c r="AE76" s="245"/>
      <c r="AF76" s="245"/>
      <c r="AG76" s="245"/>
      <c r="AH76" s="246"/>
      <c r="AI76" s="351">
        <v>2</v>
      </c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  <c r="AU76" s="351">
        <f>SUM(AI76:AT76)</f>
        <v>2</v>
      </c>
      <c r="AV76" s="351"/>
      <c r="AW76" s="351"/>
      <c r="AX76" s="351"/>
      <c r="AY76" s="351"/>
      <c r="AZ76" s="351"/>
    </row>
    <row r="79" spans="1:59"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</row>
    <row r="80" spans="1:59" ht="15.75">
      <c r="A80" s="336" t="s">
        <v>138</v>
      </c>
      <c r="B80" s="336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/>
      <c r="AN80"/>
      <c r="AO80" s="106" t="s">
        <v>139</v>
      </c>
      <c r="AP80" s="106"/>
      <c r="AQ80" s="106"/>
      <c r="AT80"/>
      <c r="AU80"/>
      <c r="AV80"/>
      <c r="AW80"/>
      <c r="AX80" s="107" t="s">
        <v>154</v>
      </c>
      <c r="AY80" s="12"/>
      <c r="AZ80"/>
      <c r="BA80"/>
      <c r="BB80"/>
      <c r="BC80"/>
      <c r="BD80"/>
      <c r="BE80"/>
    </row>
    <row r="81" spans="1:57" ht="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 s="109" t="s">
        <v>140</v>
      </c>
      <c r="AP81" s="109"/>
      <c r="AQ81" s="109"/>
      <c r="AT81"/>
      <c r="AU81"/>
      <c r="AV81"/>
      <c r="AW81"/>
      <c r="AX81" s="109"/>
      <c r="AY81" s="112" t="s">
        <v>22</v>
      </c>
      <c r="AZ81" s="112"/>
      <c r="BA81" s="112"/>
      <c r="BB81" s="112"/>
      <c r="BC81" s="112"/>
      <c r="BD81" s="112"/>
      <c r="BE81" s="112"/>
    </row>
    <row r="82" spans="1:57" ht="15.75">
      <c r="A82" s="55" t="s">
        <v>16</v>
      </c>
      <c r="B82" s="55"/>
      <c r="C82" s="55"/>
      <c r="D82" s="108"/>
      <c r="E82" s="108"/>
      <c r="F82" s="108"/>
      <c r="G82" s="108"/>
      <c r="H82" s="108"/>
      <c r="I82" s="108"/>
      <c r="J82" s="108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/>
      <c r="AP82" s="109"/>
      <c r="AQ82" s="109"/>
      <c r="AT82"/>
      <c r="AU82"/>
      <c r="AV82"/>
      <c r="AW82"/>
      <c r="AX82" s="109"/>
      <c r="AY82" s="12"/>
      <c r="AZ82"/>
      <c r="BA82"/>
      <c r="BB82"/>
      <c r="BC82"/>
      <c r="BD82"/>
      <c r="BE82"/>
    </row>
    <row r="83" spans="1:57" ht="15.75">
      <c r="A83" s="335" t="s">
        <v>141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/>
      <c r="AM83"/>
      <c r="AN83"/>
      <c r="AO83" s="12"/>
      <c r="AP83" s="12"/>
      <c r="AQ83" s="12"/>
      <c r="AT83"/>
      <c r="AU83"/>
      <c r="AV83"/>
      <c r="AW83"/>
      <c r="AX83" s="12"/>
      <c r="AY83" s="12"/>
      <c r="AZ83"/>
      <c r="BA83"/>
      <c r="BB83"/>
      <c r="BC83"/>
      <c r="BD83"/>
      <c r="BE83"/>
    </row>
    <row r="84" spans="1:57" ht="15.75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/>
      <c r="AM84"/>
      <c r="AN84"/>
      <c r="AO84" s="106" t="s">
        <v>139</v>
      </c>
      <c r="AP84" s="106"/>
      <c r="AQ84" s="106"/>
      <c r="AT84"/>
      <c r="AU84"/>
      <c r="AV84"/>
      <c r="AW84"/>
      <c r="AX84" s="107" t="s">
        <v>142</v>
      </c>
      <c r="AY84" s="12"/>
      <c r="AZ84"/>
      <c r="BA84"/>
      <c r="BB84"/>
      <c r="BC84"/>
      <c r="BD84"/>
      <c r="BE84"/>
    </row>
    <row r="85" spans="1:57" ht="15.75">
      <c r="A85" s="8"/>
      <c r="B85" s="8"/>
      <c r="C85" s="8"/>
      <c r="D85" s="9"/>
      <c r="E85" s="9"/>
      <c r="F85" s="9"/>
      <c r="G85" s="9"/>
      <c r="H85" s="9"/>
      <c r="I85" s="9"/>
      <c r="J85" s="12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09" t="s">
        <v>140</v>
      </c>
      <c r="AP85" s="109"/>
      <c r="AQ85" s="109"/>
      <c r="AR85" s="109"/>
      <c r="AS85" s="12"/>
      <c r="AT85"/>
      <c r="AU85"/>
      <c r="AV85"/>
      <c r="AW85"/>
      <c r="AX85"/>
      <c r="AY85" s="112" t="s">
        <v>22</v>
      </c>
      <c r="AZ85" s="112"/>
      <c r="BA85" s="112"/>
      <c r="BB85" s="112"/>
      <c r="BC85" s="112"/>
      <c r="BD85" s="112"/>
      <c r="BE85" s="112"/>
    </row>
    <row r="86" spans="1:57">
      <c r="A86" s="1" t="s">
        <v>341</v>
      </c>
    </row>
  </sheetData>
  <mergeCells count="229">
    <mergeCell ref="BB1:BJ1"/>
    <mergeCell ref="AO2:BJ2"/>
    <mergeCell ref="AO3:BJ3"/>
    <mergeCell ref="AO4:BF4"/>
    <mergeCell ref="A20:T20"/>
    <mergeCell ref="L19:Q19"/>
    <mergeCell ref="AO5:BF5"/>
    <mergeCell ref="AO7:BF7"/>
    <mergeCell ref="AO6:BF6"/>
    <mergeCell ref="A11:BJ11"/>
    <mergeCell ref="AO8:BF8"/>
    <mergeCell ref="C18:K18"/>
    <mergeCell ref="S18:Y18"/>
    <mergeCell ref="L18:R18"/>
    <mergeCell ref="S19:Y19"/>
    <mergeCell ref="A12:BJ12"/>
    <mergeCell ref="C14:K14"/>
    <mergeCell ref="L14:AX14"/>
    <mergeCell ref="BC15:BI15"/>
    <mergeCell ref="A18:B18"/>
    <mergeCell ref="A14:B14"/>
    <mergeCell ref="A19:K19"/>
    <mergeCell ref="A17:K17"/>
    <mergeCell ref="U20:X20"/>
    <mergeCell ref="L15:AX15"/>
    <mergeCell ref="BC18:BI18"/>
    <mergeCell ref="AA18:BB18"/>
    <mergeCell ref="BC19:BI19"/>
    <mergeCell ref="AB19:BB19"/>
    <mergeCell ref="Y20:AM20"/>
    <mergeCell ref="AR20:BC20"/>
    <mergeCell ref="AN20:AQ20"/>
    <mergeCell ref="BD20:BG20"/>
    <mergeCell ref="G27:AZ27"/>
    <mergeCell ref="A28:F28"/>
    <mergeCell ref="A22:BJ22"/>
    <mergeCell ref="A37:F37"/>
    <mergeCell ref="G37:AZ37"/>
    <mergeCell ref="A36:F36"/>
    <mergeCell ref="G35:AZ35"/>
    <mergeCell ref="A35:F35"/>
    <mergeCell ref="G36:AZ36"/>
    <mergeCell ref="A25:F25"/>
    <mergeCell ref="G25:AZ25"/>
    <mergeCell ref="A21:BJ21"/>
    <mergeCell ref="A26:F26"/>
    <mergeCell ref="G26:AZ26"/>
    <mergeCell ref="A23:BJ23"/>
    <mergeCell ref="BC14:BI14"/>
    <mergeCell ref="A15:K15"/>
    <mergeCell ref="L17:AX17"/>
    <mergeCell ref="BC17:BI17"/>
    <mergeCell ref="BC16:BI16"/>
    <mergeCell ref="L16:AX16"/>
    <mergeCell ref="A16:B16"/>
    <mergeCell ref="C16:K16"/>
    <mergeCell ref="A34:F34"/>
    <mergeCell ref="A27:F27"/>
    <mergeCell ref="A33:BJ33"/>
    <mergeCell ref="A29:F29"/>
    <mergeCell ref="G38:AZ38"/>
    <mergeCell ref="D42:AC43"/>
    <mergeCell ref="A41:AZ41"/>
    <mergeCell ref="A40:BJ40"/>
    <mergeCell ref="AL42:AS43"/>
    <mergeCell ref="G28:AZ28"/>
    <mergeCell ref="AT42:BA43"/>
    <mergeCell ref="A42:C43"/>
    <mergeCell ref="AD44:AK44"/>
    <mergeCell ref="AT44:BA44"/>
    <mergeCell ref="D44:AC44"/>
    <mergeCell ref="BH20:BJ20"/>
    <mergeCell ref="G34:AZ34"/>
    <mergeCell ref="L30:BJ30"/>
    <mergeCell ref="G29:AZ29"/>
    <mergeCell ref="A30:K30"/>
    <mergeCell ref="AB53:AI54"/>
    <mergeCell ref="D48:AC48"/>
    <mergeCell ref="D49:AC49"/>
    <mergeCell ref="A38:F38"/>
    <mergeCell ref="AD42:AK43"/>
    <mergeCell ref="AL44:AS44"/>
    <mergeCell ref="A44:C44"/>
    <mergeCell ref="AT46:BA46"/>
    <mergeCell ref="AT47:BA47"/>
    <mergeCell ref="AD46:AK46"/>
    <mergeCell ref="AL46:AS46"/>
    <mergeCell ref="AL45:AS45"/>
    <mergeCell ref="AJ56:AQ56"/>
    <mergeCell ref="AB56:AI56"/>
    <mergeCell ref="AL48:AS48"/>
    <mergeCell ref="AD49:AK49"/>
    <mergeCell ref="AB55:AI55"/>
    <mergeCell ref="Q45:AC45"/>
    <mergeCell ref="AT48:BA48"/>
    <mergeCell ref="A46:C46"/>
    <mergeCell ref="A48:C48"/>
    <mergeCell ref="A45:C45"/>
    <mergeCell ref="D46:AC46"/>
    <mergeCell ref="AD45:AK45"/>
    <mergeCell ref="AD47:AK47"/>
    <mergeCell ref="AD48:AK48"/>
    <mergeCell ref="AT45:BA45"/>
    <mergeCell ref="A49:C49"/>
    <mergeCell ref="AJ53:AQ54"/>
    <mergeCell ref="A55:C55"/>
    <mergeCell ref="T55:AA55"/>
    <mergeCell ref="D53:S54"/>
    <mergeCell ref="A53:C54"/>
    <mergeCell ref="T53:AA54"/>
    <mergeCell ref="A51:BJ51"/>
    <mergeCell ref="A52:AV52"/>
    <mergeCell ref="D55:S55"/>
    <mergeCell ref="G63:S63"/>
    <mergeCell ref="AU64:AZ64"/>
    <mergeCell ref="AL47:AS47"/>
    <mergeCell ref="AU63:AZ63"/>
    <mergeCell ref="AI63:AN63"/>
    <mergeCell ref="AL49:AS49"/>
    <mergeCell ref="AT49:BA49"/>
    <mergeCell ref="AJ55:AQ55"/>
    <mergeCell ref="AO64:AT64"/>
    <mergeCell ref="D47:AC47"/>
    <mergeCell ref="T56:AA56"/>
    <mergeCell ref="A56:C56"/>
    <mergeCell ref="T57:AA57"/>
    <mergeCell ref="AJ58:AQ58"/>
    <mergeCell ref="D57:S57"/>
    <mergeCell ref="T64:X64"/>
    <mergeCell ref="AO63:AT63"/>
    <mergeCell ref="A61:BJ61"/>
    <mergeCell ref="Y64:AH64"/>
    <mergeCell ref="A63:F63"/>
    <mergeCell ref="T58:AA58"/>
    <mergeCell ref="AB57:AI57"/>
    <mergeCell ref="T63:X63"/>
    <mergeCell ref="Y63:AH63"/>
    <mergeCell ref="AB58:AI58"/>
    <mergeCell ref="A47:C47"/>
    <mergeCell ref="A60:BJ60"/>
    <mergeCell ref="AJ57:AQ57"/>
    <mergeCell ref="A57:C57"/>
    <mergeCell ref="D56:S56"/>
    <mergeCell ref="G65:S65"/>
    <mergeCell ref="Y67:AH67"/>
    <mergeCell ref="T67:X67"/>
    <mergeCell ref="D58:S58"/>
    <mergeCell ref="A58:C58"/>
    <mergeCell ref="A64:F64"/>
    <mergeCell ref="G64:S64"/>
    <mergeCell ref="G67:S67"/>
    <mergeCell ref="T66:X66"/>
    <mergeCell ref="A67:F67"/>
    <mergeCell ref="AU65:AZ65"/>
    <mergeCell ref="AO67:AT67"/>
    <mergeCell ref="AO65:AT65"/>
    <mergeCell ref="AO66:AT66"/>
    <mergeCell ref="A65:F65"/>
    <mergeCell ref="Y68:AH68"/>
    <mergeCell ref="T68:X68"/>
    <mergeCell ref="T65:X65"/>
    <mergeCell ref="G68:S68"/>
    <mergeCell ref="Y65:AH65"/>
    <mergeCell ref="Y66:AH66"/>
    <mergeCell ref="A69:F69"/>
    <mergeCell ref="T69:X69"/>
    <mergeCell ref="AI67:AN67"/>
    <mergeCell ref="AU67:AZ67"/>
    <mergeCell ref="AU66:AZ66"/>
    <mergeCell ref="A68:F68"/>
    <mergeCell ref="G66:S66"/>
    <mergeCell ref="A66:F66"/>
    <mergeCell ref="G69:S69"/>
    <mergeCell ref="A83:AK84"/>
    <mergeCell ref="A80:AL80"/>
    <mergeCell ref="G76:S76"/>
    <mergeCell ref="Y76:AH76"/>
    <mergeCell ref="A76:F76"/>
    <mergeCell ref="AI75:AN75"/>
    <mergeCell ref="W79:AM79"/>
    <mergeCell ref="A75:F75"/>
    <mergeCell ref="G75:S75"/>
    <mergeCell ref="A70:F70"/>
    <mergeCell ref="A71:F71"/>
    <mergeCell ref="A74:F74"/>
    <mergeCell ref="A73:F73"/>
    <mergeCell ref="G70:S70"/>
    <mergeCell ref="T70:X70"/>
    <mergeCell ref="T74:X74"/>
    <mergeCell ref="G74:S74"/>
    <mergeCell ref="T73:X73"/>
    <mergeCell ref="G73:S73"/>
    <mergeCell ref="G71:S71"/>
    <mergeCell ref="T71:X71"/>
    <mergeCell ref="AU74:AZ74"/>
    <mergeCell ref="T76:X76"/>
    <mergeCell ref="AI76:AN76"/>
    <mergeCell ref="T75:X75"/>
    <mergeCell ref="AO75:AT75"/>
    <mergeCell ref="Y75:AH75"/>
    <mergeCell ref="AI64:AN64"/>
    <mergeCell ref="AI65:AN65"/>
    <mergeCell ref="AI70:AN70"/>
    <mergeCell ref="AO71:AT71"/>
    <mergeCell ref="Y73:AH73"/>
    <mergeCell ref="AI74:AN74"/>
    <mergeCell ref="Y74:AH74"/>
    <mergeCell ref="AO74:AT74"/>
    <mergeCell ref="AI68:AN68"/>
    <mergeCell ref="AI66:AN66"/>
    <mergeCell ref="AU68:AZ68"/>
    <mergeCell ref="AO69:AT69"/>
    <mergeCell ref="AO70:AT70"/>
    <mergeCell ref="AU70:AZ70"/>
    <mergeCell ref="AO68:AT68"/>
    <mergeCell ref="AO79:BG79"/>
    <mergeCell ref="AU76:AZ76"/>
    <mergeCell ref="AU73:AZ73"/>
    <mergeCell ref="AO76:AT76"/>
    <mergeCell ref="AU75:AZ75"/>
    <mergeCell ref="AU71:AZ71"/>
    <mergeCell ref="AU69:AZ69"/>
    <mergeCell ref="Y71:AH71"/>
    <mergeCell ref="AI73:AN73"/>
    <mergeCell ref="AI71:AN71"/>
    <mergeCell ref="Y69:AH69"/>
    <mergeCell ref="AO73:AT73"/>
    <mergeCell ref="Y70:AH70"/>
    <mergeCell ref="AI69:AN69"/>
  </mergeCells>
  <phoneticPr fontId="17" type="noConversion"/>
  <pageMargins left="0.31496062992125984" right="0.31496062992125984" top="0.39370078740157483" bottom="0.39370078740157483" header="0" footer="0"/>
  <pageSetup paperSize="9" scale="80" fitToHeight="999" orientation="landscape" r:id="rId1"/>
  <headerFooter alignWithMargins="0"/>
  <rowBreaks count="2" manualBreakCount="2">
    <brk id="31" max="61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S84"/>
  <sheetViews>
    <sheetView view="pageBreakPreview" topLeftCell="A4" zoomScale="85" zoomScaleNormal="100" zoomScaleSheetLayoutView="85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4" width="2.85546875" style="1" customWidth="1"/>
    <col min="65" max="69" width="3" style="1" customWidth="1"/>
    <col min="70" max="70" width="4.5703125" style="1" customWidth="1"/>
    <col min="71" max="71" width="5.28515625" style="1" hidden="1" customWidth="1"/>
    <col min="72" max="16384" width="9.140625" style="1"/>
  </cols>
  <sheetData>
    <row r="1" spans="1:64" ht="45" customHeight="1">
      <c r="BB1" s="316" t="s">
        <v>202</v>
      </c>
      <c r="BC1" s="317"/>
      <c r="BD1" s="317"/>
      <c r="BE1" s="317"/>
      <c r="BF1" s="317"/>
      <c r="BG1" s="317"/>
      <c r="BH1" s="317"/>
      <c r="BI1" s="317"/>
      <c r="BJ1" s="317"/>
      <c r="BK1" s="317"/>
      <c r="BL1" s="317"/>
    </row>
    <row r="2" spans="1:64" ht="15.75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</row>
    <row r="3" spans="1:64" ht="15.75">
      <c r="AO3" s="296" t="s">
        <v>166</v>
      </c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4" ht="33" customHeight="1">
      <c r="AO4" s="292" t="s">
        <v>147</v>
      </c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</row>
    <row r="5" spans="1:64">
      <c r="AO5" s="337" t="s">
        <v>35</v>
      </c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</row>
    <row r="6" spans="1:64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4" ht="19.5" customHeight="1">
      <c r="AO7" s="290" t="s">
        <v>356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4" ht="15.75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</row>
    <row r="11" spans="1:64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4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</row>
    <row r="14" spans="1:64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5" t="s">
        <v>250</v>
      </c>
      <c r="BD14" s="295"/>
      <c r="BE14" s="295"/>
      <c r="BF14" s="295"/>
      <c r="BG14" s="295"/>
      <c r="BH14" s="295"/>
      <c r="BI14" s="295"/>
      <c r="BJ14" s="145"/>
    </row>
    <row r="15" spans="1:64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</row>
    <row r="16" spans="1:64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5" t="s">
        <v>250</v>
      </c>
      <c r="BD16" s="295"/>
      <c r="BE16" s="295"/>
      <c r="BF16" s="295"/>
      <c r="BG16" s="295"/>
      <c r="BH16" s="295"/>
      <c r="BI16" s="295"/>
      <c r="BJ16" s="145"/>
    </row>
    <row r="17" spans="1:64" ht="25.5" customHeight="1">
      <c r="A17" s="309" t="s">
        <v>211</v>
      </c>
      <c r="B17" s="309"/>
      <c r="C17" s="307" t="s">
        <v>170</v>
      </c>
      <c r="D17" s="307"/>
      <c r="E17" s="307"/>
      <c r="F17" s="307"/>
      <c r="G17" s="307"/>
      <c r="H17" s="307"/>
      <c r="I17" s="307"/>
      <c r="J17" s="307"/>
      <c r="K17" s="307"/>
      <c r="L17" s="307" t="s">
        <v>299</v>
      </c>
      <c r="M17" s="308"/>
      <c r="N17" s="308"/>
      <c r="O17" s="308"/>
      <c r="P17" s="308"/>
      <c r="Q17" s="308"/>
      <c r="R17" s="308"/>
      <c r="S17" s="307" t="s">
        <v>74</v>
      </c>
      <c r="T17" s="308"/>
      <c r="U17" s="308"/>
      <c r="V17" s="308"/>
      <c r="W17" s="308"/>
      <c r="X17" s="308"/>
      <c r="Y17" s="308"/>
      <c r="Z17" s="171"/>
      <c r="AA17" s="363" t="s">
        <v>171</v>
      </c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13">
        <v>17201100000</v>
      </c>
      <c r="BD17" s="313"/>
      <c r="BE17" s="313"/>
      <c r="BF17" s="313"/>
      <c r="BG17" s="313"/>
      <c r="BH17" s="313"/>
      <c r="BI17" s="313"/>
      <c r="BJ17" s="155"/>
    </row>
    <row r="18" spans="1:64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 t="s">
        <v>255</v>
      </c>
      <c r="BD18" s="295"/>
      <c r="BE18" s="295"/>
      <c r="BF18" s="295"/>
      <c r="BG18" s="295"/>
      <c r="BH18" s="295"/>
      <c r="BI18" s="295"/>
      <c r="BJ18" s="145"/>
    </row>
    <row r="19" spans="1:64" ht="15.7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  <c r="M19" s="173"/>
      <c r="N19" s="173"/>
      <c r="O19" s="173"/>
      <c r="P19" s="173"/>
      <c r="Q19" s="173"/>
      <c r="R19" s="145"/>
      <c r="S19" s="174"/>
      <c r="T19" s="174"/>
      <c r="U19" s="174"/>
      <c r="V19" s="174"/>
      <c r="W19" s="174"/>
      <c r="X19" s="174"/>
      <c r="Y19" s="174"/>
      <c r="Z19" s="145"/>
      <c r="AA19" s="14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45"/>
    </row>
    <row r="20" spans="1:64" ht="29.25" customHeight="1">
      <c r="A20" s="302" t="s">
        <v>5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80">
        <f>AN20</f>
        <v>8679418.6799999997</v>
      </c>
      <c r="V20" s="380"/>
      <c r="W20" s="380"/>
      <c r="X20" s="380"/>
      <c r="Y20" s="301" t="s">
        <v>229</v>
      </c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80">
        <f>1765000+1500000+1518.68+5412900</f>
        <v>8679418.6799999997</v>
      </c>
      <c r="AO20" s="380"/>
      <c r="AP20" s="380"/>
      <c r="AQ20" s="380"/>
      <c r="AR20" s="301" t="s">
        <v>230</v>
      </c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69">
        <v>0</v>
      </c>
      <c r="BE20" s="369"/>
      <c r="BF20" s="369"/>
      <c r="BG20" s="369"/>
      <c r="BH20" s="290" t="s">
        <v>231</v>
      </c>
      <c r="BI20" s="290"/>
      <c r="BJ20" s="290"/>
      <c r="BK20" s="290"/>
      <c r="BL20" s="290"/>
    </row>
    <row r="21" spans="1:64" ht="27.75" customHeight="1">
      <c r="A21" s="296" t="s">
        <v>6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</row>
    <row r="22" spans="1:64" ht="55.5" customHeight="1">
      <c r="A22" s="292" t="s">
        <v>357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</row>
    <row r="23" spans="1:64" ht="32.25" customHeight="1">
      <c r="A23" s="290" t="s">
        <v>195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</row>
    <row r="25" spans="1:64" ht="27.95" customHeight="1">
      <c r="A25" s="303" t="s">
        <v>9</v>
      </c>
      <c r="B25" s="303"/>
      <c r="C25" s="303"/>
      <c r="D25" s="303"/>
      <c r="E25" s="303"/>
      <c r="F25" s="303"/>
      <c r="G25" s="303" t="s">
        <v>196</v>
      </c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</row>
    <row r="26" spans="1:64" s="113" customFormat="1" ht="15.75" customHeight="1">
      <c r="A26" s="255">
        <v>1</v>
      </c>
      <c r="B26" s="255"/>
      <c r="C26" s="255"/>
      <c r="D26" s="255"/>
      <c r="E26" s="255"/>
      <c r="F26" s="255"/>
      <c r="G26" s="255">
        <v>2</v>
      </c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64" ht="10.5" hidden="1" customHeight="1">
      <c r="A27" s="191" t="s">
        <v>23</v>
      </c>
      <c r="B27" s="191"/>
      <c r="C27" s="191"/>
      <c r="D27" s="191"/>
      <c r="E27" s="191"/>
      <c r="F27" s="191"/>
      <c r="G27" s="256" t="s">
        <v>24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</row>
    <row r="28" spans="1:64" ht="18" customHeight="1">
      <c r="A28" s="191">
        <v>1</v>
      </c>
      <c r="B28" s="191"/>
      <c r="C28" s="191"/>
      <c r="D28" s="191"/>
      <c r="E28" s="191"/>
      <c r="F28" s="191"/>
      <c r="G28" s="254" t="s">
        <v>236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</row>
    <row r="29" spans="1:64">
      <c r="A29" s="191"/>
      <c r="B29" s="191"/>
      <c r="C29" s="191"/>
      <c r="D29" s="191"/>
      <c r="E29" s="191"/>
      <c r="F29" s="191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</row>
    <row r="30" spans="1:64" ht="36.75" customHeight="1">
      <c r="A30" s="290" t="s">
        <v>203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367" t="s">
        <v>247</v>
      </c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8"/>
      <c r="AR30" s="368"/>
      <c r="AS30" s="368"/>
      <c r="AT30" s="368"/>
      <c r="AU30" s="368"/>
      <c r="AV30" s="368"/>
      <c r="AW30" s="368"/>
      <c r="AX30" s="368"/>
      <c r="AY30" s="368"/>
      <c r="AZ30" s="368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</row>
    <row r="31" spans="1:64" ht="16.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</row>
    <row r="32" spans="1:64" ht="21.75" customHeight="1">
      <c r="A32" s="290" t="s">
        <v>198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</row>
    <row r="33" spans="1:64" ht="21" customHeight="1">
      <c r="A33" s="303" t="s">
        <v>9</v>
      </c>
      <c r="B33" s="303"/>
      <c r="C33" s="303"/>
      <c r="D33" s="303"/>
      <c r="E33" s="303"/>
      <c r="F33" s="303"/>
      <c r="G33" s="303" t="s">
        <v>148</v>
      </c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</row>
    <row r="34" spans="1:64" s="113" customFormat="1" ht="15.75" customHeight="1">
      <c r="A34" s="255">
        <v>1</v>
      </c>
      <c r="B34" s="255"/>
      <c r="C34" s="255"/>
      <c r="D34" s="255"/>
      <c r="E34" s="255"/>
      <c r="F34" s="255"/>
      <c r="G34" s="255">
        <v>2</v>
      </c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</row>
    <row r="35" spans="1:64" ht="10.5" hidden="1" customHeight="1">
      <c r="A35" s="191" t="s">
        <v>23</v>
      </c>
      <c r="B35" s="191"/>
      <c r="C35" s="191"/>
      <c r="D35" s="191"/>
      <c r="E35" s="191"/>
      <c r="F35" s="191"/>
      <c r="G35" s="256" t="s">
        <v>24</v>
      </c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</row>
    <row r="36" spans="1:64" ht="16.5" customHeight="1">
      <c r="A36" s="191">
        <v>1</v>
      </c>
      <c r="B36" s="191"/>
      <c r="C36" s="191"/>
      <c r="D36" s="191"/>
      <c r="E36" s="191"/>
      <c r="F36" s="191"/>
      <c r="G36" s="254" t="s">
        <v>167</v>
      </c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</row>
    <row r="37" spans="1:64">
      <c r="A37" s="191"/>
      <c r="B37" s="191"/>
      <c r="C37" s="191"/>
      <c r="D37" s="191"/>
      <c r="E37" s="191"/>
      <c r="F37" s="191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</row>
    <row r="38" spans="1:64" ht="22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>
      <c r="A39" s="296" t="s">
        <v>199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</row>
    <row r="40" spans="1:64" ht="15" customHeight="1">
      <c r="A40" s="275" t="s">
        <v>228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15.95" customHeight="1">
      <c r="A41" s="257" t="s">
        <v>9</v>
      </c>
      <c r="B41" s="257"/>
      <c r="C41" s="257"/>
      <c r="D41" s="258" t="s">
        <v>191</v>
      </c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60"/>
      <c r="AD41" s="257" t="s">
        <v>11</v>
      </c>
      <c r="AE41" s="257"/>
      <c r="AF41" s="257"/>
      <c r="AG41" s="257"/>
      <c r="AH41" s="257"/>
      <c r="AI41" s="257"/>
      <c r="AJ41" s="257"/>
      <c r="AK41" s="257"/>
      <c r="AL41" s="257" t="s">
        <v>10</v>
      </c>
      <c r="AM41" s="257"/>
      <c r="AN41" s="257"/>
      <c r="AO41" s="257"/>
      <c r="AP41" s="257"/>
      <c r="AQ41" s="257"/>
      <c r="AR41" s="257"/>
      <c r="AS41" s="257"/>
      <c r="AT41" s="257" t="s">
        <v>240</v>
      </c>
      <c r="AU41" s="257"/>
      <c r="AV41" s="257"/>
      <c r="AW41" s="257"/>
      <c r="AX41" s="257"/>
      <c r="AY41" s="257"/>
      <c r="AZ41" s="257"/>
      <c r="BA41" s="257"/>
    </row>
    <row r="42" spans="1:64" ht="6" customHeight="1">
      <c r="A42" s="257"/>
      <c r="B42" s="257"/>
      <c r="C42" s="257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3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</row>
    <row r="43" spans="1:64" s="113" customFormat="1" ht="15.95" customHeight="1">
      <c r="A43" s="255">
        <v>1</v>
      </c>
      <c r="B43" s="255"/>
      <c r="C43" s="255"/>
      <c r="D43" s="264">
        <v>2</v>
      </c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8"/>
      <c r="AD43" s="255">
        <v>3</v>
      </c>
      <c r="AE43" s="255"/>
      <c r="AF43" s="255"/>
      <c r="AG43" s="255"/>
      <c r="AH43" s="255"/>
      <c r="AI43" s="255"/>
      <c r="AJ43" s="255"/>
      <c r="AK43" s="255"/>
      <c r="AL43" s="255">
        <v>4</v>
      </c>
      <c r="AM43" s="255"/>
      <c r="AN43" s="255"/>
      <c r="AO43" s="255"/>
      <c r="AP43" s="255"/>
      <c r="AQ43" s="255"/>
      <c r="AR43" s="255"/>
      <c r="AS43" s="255"/>
      <c r="AT43" s="255">
        <v>5</v>
      </c>
      <c r="AU43" s="255"/>
      <c r="AV43" s="255"/>
      <c r="AW43" s="255"/>
      <c r="AX43" s="255"/>
      <c r="AY43" s="255"/>
      <c r="AZ43" s="255"/>
      <c r="BA43" s="255"/>
    </row>
    <row r="44" spans="1:64" s="5" customFormat="1" ht="6.75" hidden="1" customHeight="1">
      <c r="A44" s="191" t="s">
        <v>23</v>
      </c>
      <c r="B44" s="191"/>
      <c r="C44" s="191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256" t="s">
        <v>24</v>
      </c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43" t="s">
        <v>25</v>
      </c>
      <c r="AE44" s="243"/>
      <c r="AF44" s="243"/>
      <c r="AG44" s="243"/>
      <c r="AH44" s="243"/>
      <c r="AI44" s="243"/>
      <c r="AJ44" s="243"/>
      <c r="AK44" s="243"/>
      <c r="AL44" s="243" t="s">
        <v>26</v>
      </c>
      <c r="AM44" s="243"/>
      <c r="AN44" s="243"/>
      <c r="AO44" s="243"/>
      <c r="AP44" s="243"/>
      <c r="AQ44" s="243"/>
      <c r="AR44" s="243"/>
      <c r="AS44" s="243"/>
      <c r="AT44" s="253" t="s">
        <v>27</v>
      </c>
      <c r="AU44" s="243"/>
      <c r="AV44" s="243"/>
      <c r="AW44" s="243"/>
      <c r="AX44" s="243"/>
      <c r="AY44" s="243"/>
      <c r="AZ44" s="243"/>
      <c r="BA44" s="243"/>
    </row>
    <row r="45" spans="1:64" s="5" customFormat="1" ht="25.5" customHeight="1">
      <c r="A45" s="191">
        <v>1</v>
      </c>
      <c r="B45" s="191"/>
      <c r="C45" s="191"/>
      <c r="D45" s="265" t="s">
        <v>248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7"/>
      <c r="AD45" s="268">
        <f>AN20</f>
        <v>8679418.6799999997</v>
      </c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>
        <f>SUM(AD45:AS45)</f>
        <v>8679418.6799999997</v>
      </c>
      <c r="AU45" s="268"/>
      <c r="AV45" s="268"/>
      <c r="AW45" s="268"/>
      <c r="AX45" s="268"/>
      <c r="AY45" s="268"/>
      <c r="AZ45" s="268"/>
      <c r="BA45" s="268"/>
    </row>
    <row r="46" spans="1:64" ht="36.75" hidden="1" customHeight="1">
      <c r="A46" s="191">
        <v>2</v>
      </c>
      <c r="B46" s="191"/>
      <c r="C46" s="191"/>
      <c r="D46" s="265" t="s">
        <v>206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8"/>
      <c r="AE46" s="268"/>
      <c r="AF46" s="268"/>
      <c r="AG46" s="268"/>
      <c r="AH46" s="268"/>
      <c r="AI46" s="268"/>
      <c r="AJ46" s="268"/>
      <c r="AK46" s="268"/>
      <c r="AL46" s="268" t="e">
        <f>#REF!</f>
        <v>#REF!</v>
      </c>
      <c r="AM46" s="268"/>
      <c r="AN46" s="268"/>
      <c r="AO46" s="268"/>
      <c r="AP46" s="268"/>
      <c r="AQ46" s="268"/>
      <c r="AR46" s="268"/>
      <c r="AS46" s="268"/>
      <c r="AT46" s="268" t="e">
        <f>SUM(AD46:AS46)</f>
        <v>#REF!</v>
      </c>
      <c r="AU46" s="268"/>
      <c r="AV46" s="268"/>
      <c r="AW46" s="268"/>
      <c r="AX46" s="268"/>
      <c r="AY46" s="268"/>
      <c r="AZ46" s="268"/>
      <c r="BA46" s="268"/>
    </row>
    <row r="47" spans="1:64" ht="34.5" hidden="1" customHeight="1">
      <c r="A47" s="191">
        <v>3</v>
      </c>
      <c r="B47" s="191"/>
      <c r="C47" s="191"/>
      <c r="D47" s="265" t="s">
        <v>207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  <c r="AD47" s="268"/>
      <c r="AE47" s="268"/>
      <c r="AF47" s="268"/>
      <c r="AG47" s="268"/>
      <c r="AH47" s="268"/>
      <c r="AI47" s="268"/>
      <c r="AJ47" s="268"/>
      <c r="AK47" s="268"/>
      <c r="AL47" s="268" t="e">
        <f>#REF!</f>
        <v>#REF!</v>
      </c>
      <c r="AM47" s="268"/>
      <c r="AN47" s="268"/>
      <c r="AO47" s="268"/>
      <c r="AP47" s="268"/>
      <c r="AQ47" s="268"/>
      <c r="AR47" s="268"/>
      <c r="AS47" s="268"/>
      <c r="AT47" s="268" t="e">
        <f>SUM(AD47:AS47)</f>
        <v>#REF!</v>
      </c>
      <c r="AU47" s="268"/>
      <c r="AV47" s="268"/>
      <c r="AW47" s="268"/>
      <c r="AX47" s="268"/>
      <c r="AY47" s="268"/>
      <c r="AZ47" s="268"/>
      <c r="BA47" s="268"/>
    </row>
    <row r="48" spans="1:64" s="5" customFormat="1" ht="12.75" customHeight="1">
      <c r="A48" s="332"/>
      <c r="B48" s="332"/>
      <c r="C48" s="332"/>
      <c r="D48" s="278" t="s">
        <v>333</v>
      </c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8"/>
      <c r="AD48" s="324">
        <f>SUM(AD45:AK47)</f>
        <v>8679418.6799999997</v>
      </c>
      <c r="AE48" s="325"/>
      <c r="AF48" s="325"/>
      <c r="AG48" s="325"/>
      <c r="AH48" s="325"/>
      <c r="AI48" s="325"/>
      <c r="AJ48" s="325"/>
      <c r="AK48" s="326"/>
      <c r="AL48" s="324">
        <f>SUM(AL45)</f>
        <v>0</v>
      </c>
      <c r="AM48" s="325"/>
      <c r="AN48" s="325"/>
      <c r="AO48" s="325"/>
      <c r="AP48" s="325"/>
      <c r="AQ48" s="325"/>
      <c r="AR48" s="325"/>
      <c r="AS48" s="326"/>
      <c r="AT48" s="324">
        <f>SUM(AT45)</f>
        <v>8679418.6799999997</v>
      </c>
      <c r="AU48" s="325"/>
      <c r="AV48" s="325"/>
      <c r="AW48" s="325"/>
      <c r="AX48" s="325"/>
      <c r="AY48" s="325"/>
      <c r="AZ48" s="325"/>
      <c r="BA48" s="326"/>
    </row>
    <row r="49" spans="1:68" ht="37.5" customHeight="1">
      <c r="A49" s="296" t="s">
        <v>218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6"/>
      <c r="BL49" s="296"/>
    </row>
    <row r="50" spans="1:68" ht="15" customHeight="1">
      <c r="A50" s="275" t="s">
        <v>228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2" spans="1:68" ht="15.95" customHeight="1">
      <c r="A52" s="322" t="s">
        <v>100</v>
      </c>
      <c r="B52" s="322"/>
      <c r="C52" s="322"/>
      <c r="D52" s="322"/>
      <c r="E52" s="191" t="s">
        <v>316</v>
      </c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257" t="s">
        <v>11</v>
      </c>
      <c r="V52" s="257"/>
      <c r="W52" s="257"/>
      <c r="X52" s="257"/>
      <c r="Y52" s="257"/>
      <c r="Z52" s="257"/>
      <c r="AA52" s="257"/>
      <c r="AB52" s="257"/>
      <c r="AC52" s="257" t="s">
        <v>10</v>
      </c>
      <c r="AD52" s="257"/>
      <c r="AE52" s="257"/>
      <c r="AF52" s="257"/>
      <c r="AG52" s="257"/>
      <c r="AH52" s="257"/>
      <c r="AI52" s="257"/>
      <c r="AJ52" s="257"/>
      <c r="AK52" s="257" t="s">
        <v>240</v>
      </c>
      <c r="AL52" s="257"/>
      <c r="AM52" s="257"/>
      <c r="AN52" s="257"/>
      <c r="AO52" s="257"/>
      <c r="AP52" s="257"/>
      <c r="AQ52" s="257"/>
      <c r="AR52" s="257"/>
    </row>
    <row r="53" spans="1:68" ht="12" customHeight="1">
      <c r="A53" s="322"/>
      <c r="B53" s="322"/>
      <c r="C53" s="322"/>
      <c r="D53" s="322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</row>
    <row r="54" spans="1:68" s="113" customFormat="1" ht="15.95" customHeight="1">
      <c r="A54" s="377">
        <v>1</v>
      </c>
      <c r="B54" s="378"/>
      <c r="C54" s="378"/>
      <c r="D54" s="379"/>
      <c r="E54" s="255">
        <v>2</v>
      </c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>
        <v>3</v>
      </c>
      <c r="V54" s="255"/>
      <c r="W54" s="255"/>
      <c r="X54" s="255"/>
      <c r="Y54" s="255"/>
      <c r="Z54" s="255"/>
      <c r="AA54" s="255"/>
      <c r="AB54" s="255"/>
      <c r="AC54" s="255">
        <v>4</v>
      </c>
      <c r="AD54" s="255"/>
      <c r="AE54" s="255"/>
      <c r="AF54" s="255"/>
      <c r="AG54" s="255"/>
      <c r="AH54" s="255"/>
      <c r="AI54" s="255"/>
      <c r="AJ54" s="255"/>
      <c r="AK54" s="255">
        <v>5</v>
      </c>
      <c r="AL54" s="255"/>
      <c r="AM54" s="255"/>
      <c r="AN54" s="255"/>
      <c r="AO54" s="255"/>
      <c r="AP54" s="255"/>
      <c r="AQ54" s="255"/>
      <c r="AR54" s="255"/>
    </row>
    <row r="55" spans="1:68" ht="21" customHeight="1">
      <c r="A55" s="322">
        <v>1</v>
      </c>
      <c r="B55" s="322"/>
      <c r="C55" s="322"/>
      <c r="D55" s="322"/>
      <c r="E55" s="256" t="s">
        <v>190</v>
      </c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68">
        <f>1500000</f>
        <v>1500000</v>
      </c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>
        <f>SUM(U55:AJ55)</f>
        <v>1500000</v>
      </c>
      <c r="AL55" s="268"/>
      <c r="AM55" s="268"/>
      <c r="AN55" s="268"/>
      <c r="AO55" s="268"/>
      <c r="AP55" s="268"/>
      <c r="AQ55" s="268"/>
      <c r="AR55" s="268"/>
    </row>
    <row r="56" spans="1:68" s="5" customFormat="1" ht="19.5" customHeight="1">
      <c r="A56" s="338"/>
      <c r="B56" s="338"/>
      <c r="C56" s="338"/>
      <c r="D56" s="338"/>
      <c r="E56" s="272" t="s">
        <v>333</v>
      </c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4"/>
      <c r="U56" s="277">
        <f>U55</f>
        <v>1500000</v>
      </c>
      <c r="V56" s="277"/>
      <c r="W56" s="277"/>
      <c r="X56" s="277"/>
      <c r="Y56" s="277"/>
      <c r="Z56" s="277"/>
      <c r="AA56" s="277"/>
      <c r="AB56" s="277"/>
      <c r="AC56" s="277">
        <f>AC55</f>
        <v>0</v>
      </c>
      <c r="AD56" s="277"/>
      <c r="AE56" s="277"/>
      <c r="AF56" s="277"/>
      <c r="AG56" s="277"/>
      <c r="AH56" s="277"/>
      <c r="AI56" s="277"/>
      <c r="AJ56" s="277"/>
      <c r="AK56" s="277">
        <f>U56+AC56</f>
        <v>1500000</v>
      </c>
      <c r="AL56" s="277"/>
      <c r="AM56" s="277"/>
      <c r="AN56" s="277"/>
      <c r="AO56" s="277"/>
      <c r="AP56" s="277"/>
      <c r="AQ56" s="277"/>
      <c r="AR56" s="277"/>
    </row>
    <row r="57" spans="1:68" ht="24" customHeight="1"/>
    <row r="58" spans="1:68" hidden="1"/>
    <row r="59" spans="1:68" ht="27" customHeight="1">
      <c r="A59" s="290" t="s">
        <v>215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</row>
    <row r="60" spans="1:68" ht="3.75" customHeight="1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</row>
    <row r="61" spans="1:68" ht="9.75" customHeight="1"/>
    <row r="62" spans="1:68" ht="19.5" customHeight="1">
      <c r="A62" s="191" t="s">
        <v>9</v>
      </c>
      <c r="B62" s="191"/>
      <c r="C62" s="191"/>
      <c r="D62" s="191"/>
      <c r="E62" s="191"/>
      <c r="F62" s="191"/>
      <c r="G62" s="191" t="s">
        <v>118</v>
      </c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 t="s">
        <v>13</v>
      </c>
      <c r="U62" s="191"/>
      <c r="V62" s="191"/>
      <c r="W62" s="191"/>
      <c r="X62" s="191"/>
      <c r="Y62" s="191" t="s">
        <v>12</v>
      </c>
      <c r="Z62" s="191"/>
      <c r="AA62" s="191"/>
      <c r="AB62" s="191"/>
      <c r="AC62" s="191"/>
      <c r="AD62" s="191"/>
      <c r="AE62" s="191"/>
      <c r="AF62" s="191"/>
      <c r="AG62" s="191"/>
      <c r="AH62" s="191"/>
      <c r="AI62" s="191" t="s">
        <v>106</v>
      </c>
      <c r="AJ62" s="191"/>
      <c r="AK62" s="191"/>
      <c r="AL62" s="191"/>
      <c r="AM62" s="191"/>
      <c r="AN62" s="191"/>
      <c r="AO62" s="191" t="s">
        <v>107</v>
      </c>
      <c r="AP62" s="191"/>
      <c r="AQ62" s="191"/>
      <c r="AR62" s="191"/>
      <c r="AS62" s="191"/>
      <c r="AT62" s="191"/>
      <c r="AU62" s="191" t="s">
        <v>115</v>
      </c>
      <c r="AV62" s="191"/>
      <c r="AW62" s="191"/>
      <c r="AX62" s="191"/>
      <c r="AY62" s="191"/>
      <c r="AZ62" s="191"/>
    </row>
    <row r="63" spans="1:68" ht="15.75" customHeight="1">
      <c r="A63" s="255">
        <v>1</v>
      </c>
      <c r="B63" s="255"/>
      <c r="C63" s="255"/>
      <c r="D63" s="255"/>
      <c r="E63" s="255"/>
      <c r="F63" s="255"/>
      <c r="G63" s="255">
        <v>2</v>
      </c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>
        <v>3</v>
      </c>
      <c r="U63" s="255"/>
      <c r="V63" s="255"/>
      <c r="W63" s="255"/>
      <c r="X63" s="255"/>
      <c r="Y63" s="255">
        <v>4</v>
      </c>
      <c r="Z63" s="255"/>
      <c r="AA63" s="255"/>
      <c r="AB63" s="255"/>
      <c r="AC63" s="255"/>
      <c r="AD63" s="255"/>
      <c r="AE63" s="255"/>
      <c r="AF63" s="255"/>
      <c r="AG63" s="255"/>
      <c r="AH63" s="255"/>
      <c r="AI63" s="255">
        <v>5</v>
      </c>
      <c r="AJ63" s="255"/>
      <c r="AK63" s="255"/>
      <c r="AL63" s="255"/>
      <c r="AM63" s="255"/>
      <c r="AN63" s="255"/>
      <c r="AO63" s="255">
        <v>6</v>
      </c>
      <c r="AP63" s="255"/>
      <c r="AQ63" s="255"/>
      <c r="AR63" s="255"/>
      <c r="AS63" s="255"/>
      <c r="AT63" s="255"/>
      <c r="AU63" s="255">
        <v>7</v>
      </c>
      <c r="AV63" s="255"/>
      <c r="AW63" s="255"/>
      <c r="AX63" s="255"/>
      <c r="AY63" s="255"/>
      <c r="AZ63" s="255"/>
    </row>
    <row r="64" spans="1:68" ht="13.5" hidden="1" customHeight="1">
      <c r="A64" s="191"/>
      <c r="B64" s="191"/>
      <c r="C64" s="191"/>
      <c r="D64" s="191"/>
      <c r="E64" s="191"/>
      <c r="F64" s="191"/>
      <c r="G64" s="256" t="s">
        <v>24</v>
      </c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191" t="s">
        <v>33</v>
      </c>
      <c r="U64" s="191"/>
      <c r="V64" s="191"/>
      <c r="W64" s="191"/>
      <c r="X64" s="191"/>
      <c r="Y64" s="256" t="s">
        <v>34</v>
      </c>
      <c r="Z64" s="256"/>
      <c r="AA64" s="256"/>
      <c r="AB64" s="256"/>
      <c r="AC64" s="256"/>
      <c r="AD64" s="256"/>
      <c r="AE64" s="256"/>
      <c r="AF64" s="256"/>
      <c r="AG64" s="256"/>
      <c r="AH64" s="256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P64" s="1" t="s">
        <v>32</v>
      </c>
    </row>
    <row r="65" spans="1:59" s="5" customFormat="1">
      <c r="A65" s="332">
        <v>1</v>
      </c>
      <c r="B65" s="332"/>
      <c r="C65" s="332"/>
      <c r="D65" s="332"/>
      <c r="E65" s="332"/>
      <c r="F65" s="332"/>
      <c r="G65" s="278" t="s">
        <v>39</v>
      </c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80"/>
      <c r="T65" s="271" t="s">
        <v>38</v>
      </c>
      <c r="U65" s="271"/>
      <c r="V65" s="271"/>
      <c r="W65" s="271"/>
      <c r="X65" s="271"/>
      <c r="Y65" s="323" t="s">
        <v>38</v>
      </c>
      <c r="Z65" s="323"/>
      <c r="AA65" s="323"/>
      <c r="AB65" s="323"/>
      <c r="AC65" s="323"/>
      <c r="AD65" s="323"/>
      <c r="AE65" s="323"/>
      <c r="AF65" s="323"/>
      <c r="AG65" s="323"/>
      <c r="AH65" s="323"/>
      <c r="AI65" s="332"/>
      <c r="AJ65" s="332"/>
      <c r="AK65" s="332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  <c r="AY65" s="332"/>
      <c r="AZ65" s="332"/>
    </row>
    <row r="66" spans="1:59" ht="34.5" customHeight="1">
      <c r="A66" s="191"/>
      <c r="B66" s="191"/>
      <c r="C66" s="191"/>
      <c r="D66" s="191"/>
      <c r="E66" s="191"/>
      <c r="F66" s="191"/>
      <c r="G66" s="244" t="s">
        <v>300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6"/>
      <c r="T66" s="242" t="s">
        <v>235</v>
      </c>
      <c r="U66" s="242"/>
      <c r="V66" s="242"/>
      <c r="W66" s="242"/>
      <c r="X66" s="242"/>
      <c r="Y66" s="244" t="s">
        <v>260</v>
      </c>
      <c r="Z66" s="245"/>
      <c r="AA66" s="245"/>
      <c r="AB66" s="245"/>
      <c r="AC66" s="245"/>
      <c r="AD66" s="245"/>
      <c r="AE66" s="245"/>
      <c r="AF66" s="245"/>
      <c r="AG66" s="245"/>
      <c r="AH66" s="246"/>
      <c r="AI66" s="268">
        <f>AN20</f>
        <v>8679418.6799999997</v>
      </c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>
        <f>SUM(AI66:AT66)</f>
        <v>8679418.6799999997</v>
      </c>
      <c r="AV66" s="268"/>
      <c r="AW66" s="268"/>
      <c r="AX66" s="268"/>
      <c r="AY66" s="268"/>
      <c r="AZ66" s="268"/>
    </row>
    <row r="67" spans="1:59" ht="44.25" customHeight="1">
      <c r="A67" s="191"/>
      <c r="B67" s="191"/>
      <c r="C67" s="191"/>
      <c r="D67" s="191"/>
      <c r="E67" s="191"/>
      <c r="F67" s="191"/>
      <c r="G67" s="244" t="s">
        <v>301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6"/>
      <c r="T67" s="242" t="s">
        <v>235</v>
      </c>
      <c r="U67" s="242"/>
      <c r="V67" s="242"/>
      <c r="W67" s="242"/>
      <c r="X67" s="242"/>
      <c r="Y67" s="244" t="s">
        <v>260</v>
      </c>
      <c r="Z67" s="245"/>
      <c r="AA67" s="245"/>
      <c r="AB67" s="245"/>
      <c r="AC67" s="245"/>
      <c r="AD67" s="245"/>
      <c r="AE67" s="245"/>
      <c r="AF67" s="245"/>
      <c r="AG67" s="245"/>
      <c r="AH67" s="246"/>
      <c r="AI67" s="351">
        <f>AN21</f>
        <v>0</v>
      </c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>
        <f>SUM(AI67:AT67)</f>
        <v>0</v>
      </c>
      <c r="AV67" s="351"/>
      <c r="AW67" s="351"/>
      <c r="AX67" s="351"/>
      <c r="AY67" s="351"/>
      <c r="AZ67" s="351"/>
    </row>
    <row r="68" spans="1:59" s="5" customFormat="1">
      <c r="A68" s="332">
        <v>2</v>
      </c>
      <c r="B68" s="332"/>
      <c r="C68" s="332"/>
      <c r="D68" s="332"/>
      <c r="E68" s="332"/>
      <c r="F68" s="332"/>
      <c r="G68" s="278" t="s">
        <v>45</v>
      </c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80"/>
      <c r="T68" s="271" t="s">
        <v>38</v>
      </c>
      <c r="U68" s="271"/>
      <c r="V68" s="271"/>
      <c r="W68" s="271"/>
      <c r="X68" s="271"/>
      <c r="Y68" s="278" t="s">
        <v>38</v>
      </c>
      <c r="Z68" s="279"/>
      <c r="AA68" s="279"/>
      <c r="AB68" s="279"/>
      <c r="AC68" s="279"/>
      <c r="AD68" s="279"/>
      <c r="AE68" s="279"/>
      <c r="AF68" s="279"/>
      <c r="AG68" s="279"/>
      <c r="AH68" s="280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/>
      <c r="AS68" s="352"/>
      <c r="AT68" s="352"/>
      <c r="AU68" s="352"/>
      <c r="AV68" s="352"/>
      <c r="AW68" s="352"/>
      <c r="AX68" s="352"/>
      <c r="AY68" s="352"/>
      <c r="AZ68" s="352"/>
    </row>
    <row r="69" spans="1:59" ht="26.25" customHeight="1">
      <c r="A69" s="191"/>
      <c r="B69" s="191"/>
      <c r="C69" s="191"/>
      <c r="D69" s="191"/>
      <c r="E69" s="191"/>
      <c r="F69" s="191"/>
      <c r="G69" s="265" t="s">
        <v>302</v>
      </c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2"/>
      <c r="T69" s="242" t="s">
        <v>46</v>
      </c>
      <c r="U69" s="242"/>
      <c r="V69" s="242"/>
      <c r="W69" s="242"/>
      <c r="X69" s="242"/>
      <c r="Y69" s="244" t="s">
        <v>260</v>
      </c>
      <c r="Z69" s="245"/>
      <c r="AA69" s="245"/>
      <c r="AB69" s="245"/>
      <c r="AC69" s="245"/>
      <c r="AD69" s="245"/>
      <c r="AE69" s="245"/>
      <c r="AF69" s="245"/>
      <c r="AG69" s="245"/>
      <c r="AH69" s="246"/>
      <c r="AI69" s="351">
        <v>1763</v>
      </c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>
        <f>SUM(AI69:AT69)</f>
        <v>1763</v>
      </c>
      <c r="AV69" s="351"/>
      <c r="AW69" s="351"/>
      <c r="AX69" s="351"/>
      <c r="AY69" s="351"/>
      <c r="AZ69" s="351"/>
    </row>
    <row r="70" spans="1:59" ht="26.25" customHeight="1">
      <c r="A70" s="191"/>
      <c r="B70" s="191"/>
      <c r="C70" s="191"/>
      <c r="D70" s="191"/>
      <c r="E70" s="191"/>
      <c r="F70" s="191"/>
      <c r="G70" s="265" t="s">
        <v>303</v>
      </c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2"/>
      <c r="T70" s="242" t="s">
        <v>46</v>
      </c>
      <c r="U70" s="242"/>
      <c r="V70" s="242"/>
      <c r="W70" s="242"/>
      <c r="X70" s="242"/>
      <c r="Y70" s="244" t="s">
        <v>260</v>
      </c>
      <c r="Z70" s="245"/>
      <c r="AA70" s="245"/>
      <c r="AB70" s="245"/>
      <c r="AC70" s="245"/>
      <c r="AD70" s="245"/>
      <c r="AE70" s="245"/>
      <c r="AF70" s="245"/>
      <c r="AG70" s="245"/>
      <c r="AH70" s="246"/>
      <c r="AI70" s="351">
        <v>0</v>
      </c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>
        <f t="shared" ref="AU70:AU76" si="0">SUM(AI70:AT70)</f>
        <v>0</v>
      </c>
      <c r="AV70" s="351"/>
      <c r="AW70" s="351"/>
      <c r="AX70" s="351"/>
      <c r="AY70" s="351"/>
      <c r="AZ70" s="351"/>
    </row>
    <row r="71" spans="1:59" s="5" customFormat="1">
      <c r="A71" s="332">
        <v>3</v>
      </c>
      <c r="B71" s="332"/>
      <c r="C71" s="332"/>
      <c r="D71" s="332"/>
      <c r="E71" s="332"/>
      <c r="F71" s="332"/>
      <c r="G71" s="278" t="s">
        <v>48</v>
      </c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80"/>
      <c r="T71" s="271" t="s">
        <v>38</v>
      </c>
      <c r="U71" s="271"/>
      <c r="V71" s="271"/>
      <c r="W71" s="271"/>
      <c r="X71" s="271"/>
      <c r="Y71" s="278" t="s">
        <v>38</v>
      </c>
      <c r="Z71" s="279"/>
      <c r="AA71" s="279"/>
      <c r="AB71" s="279"/>
      <c r="AC71" s="279"/>
      <c r="AD71" s="279"/>
      <c r="AE71" s="279"/>
      <c r="AF71" s="279"/>
      <c r="AG71" s="279"/>
      <c r="AH71" s="280"/>
      <c r="AI71" s="352"/>
      <c r="AJ71" s="352"/>
      <c r="AK71" s="352"/>
      <c r="AL71" s="352"/>
      <c r="AM71" s="352"/>
      <c r="AN71" s="352"/>
      <c r="AO71" s="352"/>
      <c r="AP71" s="352"/>
      <c r="AQ71" s="352"/>
      <c r="AR71" s="352"/>
      <c r="AS71" s="352"/>
      <c r="AT71" s="352"/>
      <c r="AU71" s="351"/>
      <c r="AV71" s="351"/>
      <c r="AW71" s="351"/>
      <c r="AX71" s="351"/>
      <c r="AY71" s="351"/>
      <c r="AZ71" s="351"/>
    </row>
    <row r="72" spans="1:59" ht="32.25" customHeight="1">
      <c r="A72" s="191"/>
      <c r="B72" s="191"/>
      <c r="C72" s="191"/>
      <c r="D72" s="191"/>
      <c r="E72" s="191"/>
      <c r="F72" s="191"/>
      <c r="G72" s="244" t="s">
        <v>326</v>
      </c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6"/>
      <c r="T72" s="242" t="s">
        <v>51</v>
      </c>
      <c r="U72" s="242"/>
      <c r="V72" s="242"/>
      <c r="W72" s="242"/>
      <c r="X72" s="242"/>
      <c r="Y72" s="244" t="s">
        <v>296</v>
      </c>
      <c r="Z72" s="245"/>
      <c r="AA72" s="245"/>
      <c r="AB72" s="245"/>
      <c r="AC72" s="245"/>
      <c r="AD72" s="245"/>
      <c r="AE72" s="245"/>
      <c r="AF72" s="245"/>
      <c r="AG72" s="245"/>
      <c r="AH72" s="246"/>
      <c r="AI72" s="351">
        <v>100</v>
      </c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>
        <f t="shared" si="0"/>
        <v>100</v>
      </c>
      <c r="AV72" s="351"/>
      <c r="AW72" s="351"/>
      <c r="AX72" s="351"/>
      <c r="AY72" s="351"/>
      <c r="AZ72" s="351"/>
    </row>
    <row r="73" spans="1:59" ht="29.25" customHeight="1">
      <c r="A73" s="191"/>
      <c r="B73" s="191"/>
      <c r="C73" s="191"/>
      <c r="D73" s="191"/>
      <c r="E73" s="191"/>
      <c r="F73" s="191"/>
      <c r="G73" s="244" t="s">
        <v>304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6"/>
      <c r="T73" s="242" t="s">
        <v>51</v>
      </c>
      <c r="U73" s="242"/>
      <c r="V73" s="242"/>
      <c r="W73" s="242"/>
      <c r="X73" s="242"/>
      <c r="Y73" s="244" t="s">
        <v>296</v>
      </c>
      <c r="Z73" s="245"/>
      <c r="AA73" s="245"/>
      <c r="AB73" s="245"/>
      <c r="AC73" s="245"/>
      <c r="AD73" s="245"/>
      <c r="AE73" s="245"/>
      <c r="AF73" s="245"/>
      <c r="AG73" s="245"/>
      <c r="AH73" s="246"/>
      <c r="AI73" s="351">
        <v>0</v>
      </c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>
        <f>SUM(AI73:AT73)</f>
        <v>0</v>
      </c>
      <c r="AV73" s="351"/>
      <c r="AW73" s="351"/>
      <c r="AX73" s="351"/>
      <c r="AY73" s="351"/>
      <c r="AZ73" s="351"/>
    </row>
    <row r="74" spans="1:59" s="5" customFormat="1">
      <c r="A74" s="332">
        <v>4</v>
      </c>
      <c r="B74" s="332"/>
      <c r="C74" s="332"/>
      <c r="D74" s="332"/>
      <c r="E74" s="332"/>
      <c r="F74" s="332"/>
      <c r="G74" s="278" t="s">
        <v>50</v>
      </c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80"/>
      <c r="T74" s="271" t="s">
        <v>38</v>
      </c>
      <c r="U74" s="271"/>
      <c r="V74" s="271"/>
      <c r="W74" s="271"/>
      <c r="X74" s="271"/>
      <c r="Y74" s="278" t="s">
        <v>38</v>
      </c>
      <c r="Z74" s="279"/>
      <c r="AA74" s="279"/>
      <c r="AB74" s="279"/>
      <c r="AC74" s="279"/>
      <c r="AD74" s="279"/>
      <c r="AE74" s="279"/>
      <c r="AF74" s="279"/>
      <c r="AG74" s="279"/>
      <c r="AH74" s="280"/>
      <c r="AI74" s="352"/>
      <c r="AJ74" s="352"/>
      <c r="AK74" s="352"/>
      <c r="AL74" s="352"/>
      <c r="AM74" s="352"/>
      <c r="AN74" s="352"/>
      <c r="AO74" s="352"/>
      <c r="AP74" s="352"/>
      <c r="AQ74" s="352"/>
      <c r="AR74" s="352"/>
      <c r="AS74" s="352"/>
      <c r="AT74" s="352"/>
      <c r="AU74" s="351"/>
      <c r="AV74" s="351"/>
      <c r="AW74" s="351"/>
      <c r="AX74" s="351"/>
      <c r="AY74" s="351"/>
      <c r="AZ74" s="351"/>
    </row>
    <row r="75" spans="1:59" ht="30.75" customHeight="1">
      <c r="A75" s="191"/>
      <c r="B75" s="191"/>
      <c r="C75" s="191"/>
      <c r="D75" s="191"/>
      <c r="E75" s="191"/>
      <c r="F75" s="191"/>
      <c r="G75" s="244" t="s">
        <v>305</v>
      </c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6"/>
      <c r="T75" s="242" t="s">
        <v>51</v>
      </c>
      <c r="U75" s="242"/>
      <c r="V75" s="242"/>
      <c r="W75" s="242"/>
      <c r="X75" s="242"/>
      <c r="Y75" s="244" t="s">
        <v>168</v>
      </c>
      <c r="Z75" s="245"/>
      <c r="AA75" s="245"/>
      <c r="AB75" s="245"/>
      <c r="AC75" s="245"/>
      <c r="AD75" s="245"/>
      <c r="AE75" s="245"/>
      <c r="AF75" s="245"/>
      <c r="AG75" s="245"/>
      <c r="AH75" s="246"/>
      <c r="AI75" s="351">
        <v>0</v>
      </c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>
        <f t="shared" si="0"/>
        <v>0</v>
      </c>
      <c r="AV75" s="351"/>
      <c r="AW75" s="351"/>
      <c r="AX75" s="351"/>
      <c r="AY75" s="351"/>
      <c r="AZ75" s="351"/>
    </row>
    <row r="76" spans="1:59" ht="39" customHeight="1">
      <c r="A76" s="191"/>
      <c r="B76" s="191"/>
      <c r="C76" s="191"/>
      <c r="D76" s="191"/>
      <c r="E76" s="191"/>
      <c r="F76" s="191"/>
      <c r="G76" s="244" t="s">
        <v>306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6"/>
      <c r="T76" s="242" t="s">
        <v>51</v>
      </c>
      <c r="U76" s="242"/>
      <c r="V76" s="242"/>
      <c r="W76" s="242"/>
      <c r="X76" s="242"/>
      <c r="Y76" s="244" t="s">
        <v>168</v>
      </c>
      <c r="Z76" s="245"/>
      <c r="AA76" s="245"/>
      <c r="AB76" s="245"/>
      <c r="AC76" s="245"/>
      <c r="AD76" s="245"/>
      <c r="AE76" s="245"/>
      <c r="AF76" s="245"/>
      <c r="AG76" s="245"/>
      <c r="AH76" s="246"/>
      <c r="AI76" s="351">
        <v>0</v>
      </c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  <c r="AU76" s="351">
        <f t="shared" si="0"/>
        <v>0</v>
      </c>
      <c r="AV76" s="351"/>
      <c r="AW76" s="351"/>
      <c r="AX76" s="351"/>
      <c r="AY76" s="351"/>
      <c r="AZ76" s="351"/>
    </row>
    <row r="78" spans="1:59" ht="31.5" customHeight="1">
      <c r="A78" s="371" t="s">
        <v>138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114"/>
      <c r="AO78" s="375" t="s">
        <v>154</v>
      </c>
      <c r="AP78" s="376"/>
      <c r="AQ78" s="376"/>
      <c r="AR78" s="376"/>
      <c r="AS78" s="376"/>
      <c r="AT78" s="376"/>
      <c r="AU78" s="376"/>
      <c r="AV78" s="376"/>
      <c r="AW78" s="376"/>
      <c r="AX78" s="376"/>
      <c r="AY78" s="376"/>
      <c r="AZ78" s="376"/>
      <c r="BA78" s="376"/>
      <c r="BB78" s="376"/>
      <c r="BC78" s="376"/>
      <c r="BD78" s="376"/>
      <c r="BE78" s="376"/>
      <c r="BF78" s="376"/>
      <c r="BG78" s="376"/>
    </row>
    <row r="79" spans="1:59">
      <c r="W79" s="361" t="s">
        <v>169</v>
      </c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O79" s="361" t="s">
        <v>22</v>
      </c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</row>
    <row r="80" spans="1:59" ht="15.75" customHeight="1">
      <c r="A80" s="373" t="s">
        <v>16</v>
      </c>
      <c r="B80" s="373"/>
      <c r="C80" s="373"/>
      <c r="D80" s="373"/>
      <c r="E80" s="373"/>
      <c r="F80" s="373"/>
    </row>
    <row r="82" spans="1:59" ht="36" customHeight="1">
      <c r="A82" s="371" t="s">
        <v>141</v>
      </c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114"/>
      <c r="AO82" s="375" t="s">
        <v>142</v>
      </c>
      <c r="AP82" s="376"/>
      <c r="AQ82" s="376"/>
      <c r="AR82" s="376"/>
      <c r="AS82" s="376"/>
      <c r="AT82" s="376"/>
      <c r="AU82" s="376"/>
      <c r="AV82" s="376"/>
      <c r="AW82" s="376"/>
      <c r="AX82" s="376"/>
      <c r="AY82" s="376"/>
      <c r="AZ82" s="376"/>
      <c r="BA82" s="376"/>
      <c r="BB82" s="376"/>
      <c r="BC82" s="376"/>
      <c r="BD82" s="376"/>
      <c r="BE82" s="376"/>
      <c r="BF82" s="376"/>
      <c r="BG82" s="376"/>
    </row>
    <row r="83" spans="1:59">
      <c r="W83" s="361" t="s">
        <v>169</v>
      </c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O83" s="361" t="s">
        <v>22</v>
      </c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</row>
    <row r="84" spans="1:59">
      <c r="A84" s="1" t="s">
        <v>341</v>
      </c>
    </row>
  </sheetData>
  <mergeCells count="244">
    <mergeCell ref="AL43:AS43"/>
    <mergeCell ref="A17:B17"/>
    <mergeCell ref="BC17:BI17"/>
    <mergeCell ref="C17:K17"/>
    <mergeCell ref="D45:AC45"/>
    <mergeCell ref="A18:K18"/>
    <mergeCell ref="S18:Y18"/>
    <mergeCell ref="L17:R17"/>
    <mergeCell ref="S17:Y17"/>
    <mergeCell ref="AL44:AS44"/>
    <mergeCell ref="AT44:BA44"/>
    <mergeCell ref="D43:AC43"/>
    <mergeCell ref="A43:C43"/>
    <mergeCell ref="AD43:AK43"/>
    <mergeCell ref="A13:B13"/>
    <mergeCell ref="C13:K13"/>
    <mergeCell ref="C15:K15"/>
    <mergeCell ref="AA17:BB17"/>
    <mergeCell ref="A16:K16"/>
    <mergeCell ref="A14:K14"/>
    <mergeCell ref="L14:AX14"/>
    <mergeCell ref="A26:F26"/>
    <mergeCell ref="A23:BL23"/>
    <mergeCell ref="Y20:AM20"/>
    <mergeCell ref="A48:C48"/>
    <mergeCell ref="AT43:BA43"/>
    <mergeCell ref="A46:C46"/>
    <mergeCell ref="AD47:AK47"/>
    <mergeCell ref="AL48:AS48"/>
    <mergeCell ref="AD45:AK45"/>
    <mergeCell ref="AT45:BA45"/>
    <mergeCell ref="BC16:BI16"/>
    <mergeCell ref="L16:AX16"/>
    <mergeCell ref="BB1:BL1"/>
    <mergeCell ref="AO2:BL2"/>
    <mergeCell ref="AO3:BL3"/>
    <mergeCell ref="AO4:BF4"/>
    <mergeCell ref="A11:BJ11"/>
    <mergeCell ref="A15:B15"/>
    <mergeCell ref="BC14:BI14"/>
    <mergeCell ref="AO5:BF5"/>
    <mergeCell ref="A10:BL10"/>
    <mergeCell ref="AO6:BF6"/>
    <mergeCell ref="BC15:BI15"/>
    <mergeCell ref="L15:AX15"/>
    <mergeCell ref="AO7:BF7"/>
    <mergeCell ref="BC13:BI13"/>
    <mergeCell ref="L13:AX13"/>
    <mergeCell ref="AN20:AQ20"/>
    <mergeCell ref="L18:Q18"/>
    <mergeCell ref="A37:F37"/>
    <mergeCell ref="A39:BL39"/>
    <mergeCell ref="AL41:AS42"/>
    <mergeCell ref="D41:AC42"/>
    <mergeCell ref="G28:AZ28"/>
    <mergeCell ref="A28:F28"/>
    <mergeCell ref="A27:F27"/>
    <mergeCell ref="BD20:BG20"/>
    <mergeCell ref="A20:T20"/>
    <mergeCell ref="A21:BL21"/>
    <mergeCell ref="A35:F35"/>
    <mergeCell ref="A36:F36"/>
    <mergeCell ref="G37:AZ37"/>
    <mergeCell ref="BC18:BI18"/>
    <mergeCell ref="A25:F25"/>
    <mergeCell ref="U20:X20"/>
    <mergeCell ref="BH20:BL20"/>
    <mergeCell ref="AR20:BC20"/>
    <mergeCell ref="A32:BL32"/>
    <mergeCell ref="G33:AZ33"/>
    <mergeCell ref="A30:K30"/>
    <mergeCell ref="AB18:BB18"/>
    <mergeCell ref="G29:AZ29"/>
    <mergeCell ref="G25:AZ25"/>
    <mergeCell ref="A22:BL22"/>
    <mergeCell ref="G27:AZ27"/>
    <mergeCell ref="A29:F29"/>
    <mergeCell ref="G26:AZ26"/>
    <mergeCell ref="G36:AZ36"/>
    <mergeCell ref="AT41:BA42"/>
    <mergeCell ref="A40:AZ40"/>
    <mergeCell ref="A41:C42"/>
    <mergeCell ref="AD41:AK42"/>
    <mergeCell ref="L30:BL30"/>
    <mergeCell ref="G34:AZ34"/>
    <mergeCell ref="G35:AZ35"/>
    <mergeCell ref="A34:F34"/>
    <mergeCell ref="A33:F33"/>
    <mergeCell ref="AT48:BA48"/>
    <mergeCell ref="D48:AC48"/>
    <mergeCell ref="D46:AC46"/>
    <mergeCell ref="A47:C47"/>
    <mergeCell ref="AL45:AS45"/>
    <mergeCell ref="Q44:AC44"/>
    <mergeCell ref="A45:C45"/>
    <mergeCell ref="A44:C44"/>
    <mergeCell ref="AD44:AK44"/>
    <mergeCell ref="AL47:AS47"/>
    <mergeCell ref="A52:D53"/>
    <mergeCell ref="A50:AV50"/>
    <mergeCell ref="AT46:BA46"/>
    <mergeCell ref="D47:AC47"/>
    <mergeCell ref="AD48:AK48"/>
    <mergeCell ref="AD46:AK46"/>
    <mergeCell ref="A49:BL49"/>
    <mergeCell ref="E52:T53"/>
    <mergeCell ref="AT47:BA47"/>
    <mergeCell ref="AL46:AS46"/>
    <mergeCell ref="AU62:AZ62"/>
    <mergeCell ref="AO62:AT62"/>
    <mergeCell ref="Y62:AH62"/>
    <mergeCell ref="AO63:AT63"/>
    <mergeCell ref="Y63:AH63"/>
    <mergeCell ref="A54:D54"/>
    <mergeCell ref="E55:T55"/>
    <mergeCell ref="AC52:AJ53"/>
    <mergeCell ref="U55:AB55"/>
    <mergeCell ref="G63:S63"/>
    <mergeCell ref="A63:F63"/>
    <mergeCell ref="E56:T56"/>
    <mergeCell ref="A60:BL60"/>
    <mergeCell ref="A59:BL59"/>
    <mergeCell ref="A62:F62"/>
    <mergeCell ref="AU63:AZ63"/>
    <mergeCell ref="G62:S62"/>
    <mergeCell ref="AK52:AR53"/>
    <mergeCell ref="AK54:AR54"/>
    <mergeCell ref="AC54:AJ54"/>
    <mergeCell ref="E54:T54"/>
    <mergeCell ref="U54:AB54"/>
    <mergeCell ref="AK56:AR56"/>
    <mergeCell ref="U52:AB53"/>
    <mergeCell ref="AC55:AJ55"/>
    <mergeCell ref="T62:X62"/>
    <mergeCell ref="A55:D55"/>
    <mergeCell ref="A56:D56"/>
    <mergeCell ref="AC56:AJ56"/>
    <mergeCell ref="T66:X66"/>
    <mergeCell ref="AI65:AN65"/>
    <mergeCell ref="Y64:AH64"/>
    <mergeCell ref="AI63:AN63"/>
    <mergeCell ref="Y66:AH66"/>
    <mergeCell ref="AI66:AN66"/>
    <mergeCell ref="AI62:AN62"/>
    <mergeCell ref="U56:AB56"/>
    <mergeCell ref="AK55:AR55"/>
    <mergeCell ref="G67:S67"/>
    <mergeCell ref="A67:F67"/>
    <mergeCell ref="A65:F65"/>
    <mergeCell ref="G64:S64"/>
    <mergeCell ref="G65:S65"/>
    <mergeCell ref="A66:F66"/>
    <mergeCell ref="A64:F64"/>
    <mergeCell ref="G66:S66"/>
    <mergeCell ref="T63:X63"/>
    <mergeCell ref="T67:X67"/>
    <mergeCell ref="AI64:AN64"/>
    <mergeCell ref="T64:X64"/>
    <mergeCell ref="Y65:AH65"/>
    <mergeCell ref="T65:X65"/>
    <mergeCell ref="AU64:AZ64"/>
    <mergeCell ref="AO65:AT65"/>
    <mergeCell ref="AO64:AT64"/>
    <mergeCell ref="AU66:AZ66"/>
    <mergeCell ref="AO66:AT66"/>
    <mergeCell ref="AU65:AZ65"/>
    <mergeCell ref="AI71:AN71"/>
    <mergeCell ref="AO71:AT71"/>
    <mergeCell ref="AO67:AT67"/>
    <mergeCell ref="AI67:AN67"/>
    <mergeCell ref="AI75:AN75"/>
    <mergeCell ref="AI69:AN69"/>
    <mergeCell ref="AO75:AT75"/>
    <mergeCell ref="AI72:AN72"/>
    <mergeCell ref="G69:S69"/>
    <mergeCell ref="T69:X69"/>
    <mergeCell ref="Y71:AH71"/>
    <mergeCell ref="Y70:AH70"/>
    <mergeCell ref="Y74:AH74"/>
    <mergeCell ref="AU67:AZ67"/>
    <mergeCell ref="Y67:AH67"/>
    <mergeCell ref="AI73:AN73"/>
    <mergeCell ref="AI70:AN70"/>
    <mergeCell ref="AU71:AZ71"/>
    <mergeCell ref="AO73:AT73"/>
    <mergeCell ref="AO70:AT70"/>
    <mergeCell ref="A68:F68"/>
    <mergeCell ref="G68:S68"/>
    <mergeCell ref="T68:X68"/>
    <mergeCell ref="AU74:AZ74"/>
    <mergeCell ref="AI68:AN68"/>
    <mergeCell ref="Y69:AH69"/>
    <mergeCell ref="Y68:AH68"/>
    <mergeCell ref="A69:F69"/>
    <mergeCell ref="T72:X72"/>
    <mergeCell ref="AO74:AT74"/>
    <mergeCell ref="AU75:AZ75"/>
    <mergeCell ref="AU68:AZ68"/>
    <mergeCell ref="AO68:AT68"/>
    <mergeCell ref="AO69:AT69"/>
    <mergeCell ref="AU73:AZ73"/>
    <mergeCell ref="AU72:AZ72"/>
    <mergeCell ref="AO72:AT72"/>
    <mergeCell ref="AU70:AZ70"/>
    <mergeCell ref="AU76:AZ76"/>
    <mergeCell ref="AO76:AT76"/>
    <mergeCell ref="A75:F75"/>
    <mergeCell ref="G75:S75"/>
    <mergeCell ref="Y72:AH72"/>
    <mergeCell ref="AU69:AZ69"/>
    <mergeCell ref="Y75:AH75"/>
    <mergeCell ref="T75:X75"/>
    <mergeCell ref="G72:S72"/>
    <mergeCell ref="T74:X74"/>
    <mergeCell ref="W79:AM79"/>
    <mergeCell ref="AI76:AN76"/>
    <mergeCell ref="Y76:AH76"/>
    <mergeCell ref="AO83:BG83"/>
    <mergeCell ref="W83:AM83"/>
    <mergeCell ref="W78:AM78"/>
    <mergeCell ref="AO79:BG79"/>
    <mergeCell ref="AO82:BG82"/>
    <mergeCell ref="W82:AM82"/>
    <mergeCell ref="AO78:BG78"/>
    <mergeCell ref="Y73:AH73"/>
    <mergeCell ref="A74:F74"/>
    <mergeCell ref="G74:S74"/>
    <mergeCell ref="AI74:AN74"/>
    <mergeCell ref="A82:V82"/>
    <mergeCell ref="A78:V78"/>
    <mergeCell ref="A80:F80"/>
    <mergeCell ref="A76:F76"/>
    <mergeCell ref="G76:S76"/>
    <mergeCell ref="T76:X76"/>
    <mergeCell ref="T70:X70"/>
    <mergeCell ref="G70:S70"/>
    <mergeCell ref="G73:S73"/>
    <mergeCell ref="T71:X71"/>
    <mergeCell ref="T73:X73"/>
    <mergeCell ref="A71:F71"/>
    <mergeCell ref="G71:S71"/>
    <mergeCell ref="A73:F73"/>
    <mergeCell ref="A70:F70"/>
    <mergeCell ref="A72:F7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80" orientation="landscape" copies="2" r:id="rId1"/>
  <headerFooter alignWithMargins="0"/>
  <rowBreaks count="2" manualBreakCount="2">
    <brk id="29" max="6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87"/>
  <sheetViews>
    <sheetView view="pageBreakPreview" topLeftCell="A65" zoomScale="75" zoomScaleNormal="100" zoomScaleSheetLayoutView="70" zoomScalePageLayoutView="85" workbookViewId="0">
      <selection activeCell="A87" sqref="A87:IV87"/>
    </sheetView>
  </sheetViews>
  <sheetFormatPr defaultRowHeight="12.75"/>
  <cols>
    <col min="1" max="23" width="2.85546875" style="1" customWidth="1"/>
    <col min="24" max="24" width="6.710937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60.75" customHeight="1">
      <c r="BB1" s="316" t="s">
        <v>202</v>
      </c>
      <c r="BC1" s="317"/>
      <c r="BD1" s="317"/>
      <c r="BE1" s="317"/>
      <c r="BF1" s="317"/>
      <c r="BG1" s="317"/>
      <c r="BH1" s="317"/>
      <c r="BI1" s="317"/>
    </row>
    <row r="2" spans="1:64" ht="15.75" customHeight="1">
      <c r="AO2" s="296" t="s">
        <v>0</v>
      </c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</row>
    <row r="3" spans="1:64" ht="15.75" customHeight="1"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4" ht="27" customHeight="1">
      <c r="AO4" s="292" t="s">
        <v>147</v>
      </c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</row>
    <row r="5" spans="1:64">
      <c r="AO5" s="318" t="s">
        <v>35</v>
      </c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</row>
    <row r="6" spans="1:64"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</row>
    <row r="7" spans="1:64" ht="18" customHeight="1">
      <c r="AO7" s="290" t="s">
        <v>254</v>
      </c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</row>
    <row r="10" spans="1:64" ht="15.75">
      <c r="A10" s="320" t="s">
        <v>36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</row>
    <row r="11" spans="1:64" ht="15.75" customHeight="1">
      <c r="A11" s="320" t="s">
        <v>278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</row>
    <row r="12" spans="1:64" ht="15.75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4" ht="19.5" customHeight="1">
      <c r="A13" s="309" t="s">
        <v>149</v>
      </c>
      <c r="B13" s="309"/>
      <c r="C13" s="307" t="s">
        <v>150</v>
      </c>
      <c r="D13" s="307"/>
      <c r="E13" s="307"/>
      <c r="F13" s="307"/>
      <c r="G13" s="307"/>
      <c r="H13" s="307"/>
      <c r="I13" s="307"/>
      <c r="J13" s="307"/>
      <c r="K13" s="307"/>
      <c r="L13" s="311" t="s">
        <v>56</v>
      </c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155"/>
      <c r="AZ13" s="155"/>
      <c r="BA13" s="155"/>
      <c r="BB13" s="155"/>
      <c r="BC13" s="313">
        <v>13985701</v>
      </c>
      <c r="BD13" s="313"/>
      <c r="BE13" s="313"/>
      <c r="BF13" s="313"/>
      <c r="BG13" s="313"/>
      <c r="BH13" s="313"/>
      <c r="BI13" s="313"/>
      <c r="BJ13" s="155"/>
    </row>
    <row r="14" spans="1:64" ht="15.95" customHeight="1">
      <c r="A14" s="291" t="s">
        <v>257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310" t="s">
        <v>35</v>
      </c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145"/>
      <c r="AZ14" s="145"/>
      <c r="BA14" s="145"/>
      <c r="BB14" s="145"/>
      <c r="BC14" s="295" t="s">
        <v>250</v>
      </c>
      <c r="BD14" s="295"/>
      <c r="BE14" s="295"/>
      <c r="BF14" s="295"/>
      <c r="BG14" s="295"/>
      <c r="BH14" s="295"/>
      <c r="BI14" s="295"/>
      <c r="BJ14" s="145"/>
    </row>
    <row r="15" spans="1:64" ht="19.5" customHeight="1">
      <c r="A15" s="309" t="s">
        <v>17</v>
      </c>
      <c r="B15" s="309"/>
      <c r="C15" s="307" t="s">
        <v>151</v>
      </c>
      <c r="D15" s="307"/>
      <c r="E15" s="307"/>
      <c r="F15" s="307"/>
      <c r="G15" s="307"/>
      <c r="H15" s="307"/>
      <c r="I15" s="307"/>
      <c r="J15" s="307"/>
      <c r="K15" s="307"/>
      <c r="L15" s="311" t="s">
        <v>56</v>
      </c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155"/>
      <c r="AZ15" s="155"/>
      <c r="BA15" s="155"/>
      <c r="BB15" s="155"/>
      <c r="BC15" s="313">
        <v>13985701</v>
      </c>
      <c r="BD15" s="313"/>
      <c r="BE15" s="313"/>
      <c r="BF15" s="313"/>
      <c r="BG15" s="313"/>
      <c r="BH15" s="313"/>
      <c r="BI15" s="313"/>
      <c r="BJ15" s="155"/>
    </row>
    <row r="16" spans="1:64" ht="15.95" customHeight="1">
      <c r="A16" s="291" t="s">
        <v>257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310" t="s">
        <v>35</v>
      </c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145"/>
      <c r="AZ16" s="145"/>
      <c r="BA16" s="145"/>
      <c r="BB16" s="145"/>
      <c r="BC16" s="295" t="s">
        <v>250</v>
      </c>
      <c r="BD16" s="295"/>
      <c r="BE16" s="295"/>
      <c r="BF16" s="295"/>
      <c r="BG16" s="295"/>
      <c r="BH16" s="295"/>
      <c r="BI16" s="295"/>
      <c r="BJ16" s="145"/>
    </row>
    <row r="17" spans="1:66" ht="37.5" customHeight="1">
      <c r="A17" s="309" t="s">
        <v>211</v>
      </c>
      <c r="B17" s="309"/>
      <c r="C17" s="307" t="s">
        <v>165</v>
      </c>
      <c r="D17" s="307"/>
      <c r="E17" s="307"/>
      <c r="F17" s="307"/>
      <c r="G17" s="307"/>
      <c r="H17" s="307"/>
      <c r="I17" s="307"/>
      <c r="J17" s="307"/>
      <c r="K17" s="307"/>
      <c r="L17" s="307" t="s">
        <v>307</v>
      </c>
      <c r="M17" s="308"/>
      <c r="N17" s="308"/>
      <c r="O17" s="308"/>
      <c r="P17" s="308"/>
      <c r="Q17" s="308"/>
      <c r="R17" s="308"/>
      <c r="S17" s="307" t="s">
        <v>86</v>
      </c>
      <c r="T17" s="308"/>
      <c r="U17" s="308"/>
      <c r="V17" s="308"/>
      <c r="W17" s="308"/>
      <c r="X17" s="308"/>
      <c r="Y17" s="308"/>
      <c r="Z17" s="171"/>
      <c r="AA17" s="363" t="s">
        <v>164</v>
      </c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13">
        <v>17201100000</v>
      </c>
      <c r="BD17" s="313"/>
      <c r="BE17" s="313"/>
      <c r="BF17" s="313"/>
      <c r="BG17" s="313"/>
      <c r="BH17" s="313"/>
      <c r="BI17" s="313"/>
      <c r="BJ17" s="155"/>
    </row>
    <row r="18" spans="1:66" ht="27.75" customHeight="1">
      <c r="A18" s="291" t="s">
        <v>257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8" t="s">
        <v>256</v>
      </c>
      <c r="M18" s="298"/>
      <c r="N18" s="298"/>
      <c r="O18" s="298"/>
      <c r="P18" s="298"/>
      <c r="Q18" s="298"/>
      <c r="R18" s="145"/>
      <c r="S18" s="299" t="s">
        <v>251</v>
      </c>
      <c r="T18" s="299"/>
      <c r="U18" s="299"/>
      <c r="V18" s="299"/>
      <c r="W18" s="299"/>
      <c r="X18" s="299"/>
      <c r="Y18" s="299"/>
      <c r="Z18" s="145"/>
      <c r="AA18" s="145"/>
      <c r="AB18" s="295" t="s">
        <v>249</v>
      </c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 t="s">
        <v>255</v>
      </c>
      <c r="BD18" s="295"/>
      <c r="BE18" s="295"/>
      <c r="BF18" s="295"/>
      <c r="BG18" s="295"/>
      <c r="BH18" s="295"/>
      <c r="BI18" s="295"/>
      <c r="BJ18" s="145"/>
    </row>
    <row r="19" spans="1:66" ht="33.75" customHeight="1">
      <c r="A19" s="302" t="s">
        <v>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69">
        <f>AN19</f>
        <v>2029800</v>
      </c>
      <c r="V19" s="369"/>
      <c r="W19" s="369"/>
      <c r="X19" s="369"/>
      <c r="Y19" s="290" t="s">
        <v>229</v>
      </c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369">
        <f>2029800</f>
        <v>2029800</v>
      </c>
      <c r="AO19" s="369"/>
      <c r="AP19" s="369"/>
      <c r="AQ19" s="369"/>
      <c r="AR19" s="290" t="s">
        <v>230</v>
      </c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369">
        <v>0</v>
      </c>
      <c r="BE19" s="369"/>
      <c r="BF19" s="369"/>
      <c r="BG19" s="369"/>
      <c r="BH19" s="290" t="s">
        <v>231</v>
      </c>
      <c r="BI19" s="290"/>
      <c r="BJ19" s="290"/>
      <c r="BK19" s="290"/>
      <c r="BL19" s="290"/>
    </row>
    <row r="20" spans="1:66" ht="30" customHeight="1">
      <c r="A20" s="296" t="s">
        <v>6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</row>
    <row r="21" spans="1:66" ht="87" customHeight="1">
      <c r="A21" s="375" t="s">
        <v>308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</row>
    <row r="22" spans="1:66" ht="23.25" customHeight="1">
      <c r="A22" s="158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</row>
    <row r="23" spans="1:66" ht="34.5" customHeight="1">
      <c r="A23" s="290" t="s">
        <v>195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</row>
    <row r="25" spans="1:66" ht="27.95" customHeight="1">
      <c r="A25" s="303" t="s">
        <v>9</v>
      </c>
      <c r="B25" s="303"/>
      <c r="C25" s="303"/>
      <c r="D25" s="303"/>
      <c r="E25" s="303"/>
      <c r="F25" s="303"/>
      <c r="G25" s="303" t="s">
        <v>196</v>
      </c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</row>
    <row r="26" spans="1:66" s="113" customFormat="1" ht="15.75" customHeight="1">
      <c r="A26" s="255">
        <v>1</v>
      </c>
      <c r="B26" s="255"/>
      <c r="C26" s="255"/>
      <c r="D26" s="255"/>
      <c r="E26" s="255"/>
      <c r="F26" s="255"/>
      <c r="G26" s="255">
        <v>2</v>
      </c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</row>
    <row r="27" spans="1:66" ht="10.5" hidden="1" customHeight="1">
      <c r="A27" s="191" t="s">
        <v>23</v>
      </c>
      <c r="B27" s="191"/>
      <c r="C27" s="191"/>
      <c r="D27" s="191"/>
      <c r="E27" s="191"/>
      <c r="F27" s="191"/>
      <c r="G27" s="256" t="s">
        <v>24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N27" s="1" t="s">
        <v>28</v>
      </c>
    </row>
    <row r="28" spans="1:66" ht="18" customHeight="1">
      <c r="A28" s="191">
        <v>1</v>
      </c>
      <c r="B28" s="191"/>
      <c r="C28" s="191"/>
      <c r="D28" s="191"/>
      <c r="E28" s="191"/>
      <c r="F28" s="191"/>
      <c r="G28" s="254" t="s">
        <v>242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</row>
    <row r="29" spans="1:66">
      <c r="A29" s="191"/>
      <c r="B29" s="191"/>
      <c r="C29" s="191"/>
      <c r="D29" s="191"/>
      <c r="E29" s="191"/>
      <c r="F29" s="191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</row>
    <row r="30" spans="1:66">
      <c r="A30" s="3"/>
      <c r="B30" s="3"/>
      <c r="C30" s="3"/>
      <c r="D30" s="3"/>
      <c r="E30" s="3"/>
      <c r="F30" s="3"/>
      <c r="G30" s="128"/>
      <c r="H30" s="128"/>
      <c r="I30" s="128"/>
      <c r="J30" s="128"/>
      <c r="K30" s="128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</row>
    <row r="31" spans="1:66">
      <c r="A31" s="3"/>
      <c r="B31" s="3"/>
      <c r="C31" s="3"/>
      <c r="D31" s="3"/>
      <c r="E31" s="3"/>
      <c r="F31" s="3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66" ht="38.25" customHeight="1">
      <c r="A32" s="290" t="s">
        <v>197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346" t="s">
        <v>243</v>
      </c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</row>
    <row r="33" spans="1:71" ht="24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</row>
    <row r="34" spans="1:71" ht="21.75" customHeight="1">
      <c r="A34" s="290" t="s">
        <v>198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</row>
    <row r="35" spans="1:71" ht="21" customHeight="1">
      <c r="A35" s="303" t="s">
        <v>9</v>
      </c>
      <c r="B35" s="303"/>
      <c r="C35" s="303"/>
      <c r="D35" s="303"/>
      <c r="E35" s="303"/>
      <c r="F35" s="303"/>
      <c r="G35" s="303" t="s">
        <v>148</v>
      </c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</row>
    <row r="36" spans="1:71" s="113" customFormat="1" ht="15.75" customHeight="1">
      <c r="A36" s="255">
        <v>1</v>
      </c>
      <c r="B36" s="255"/>
      <c r="C36" s="255"/>
      <c r="D36" s="255"/>
      <c r="E36" s="255"/>
      <c r="F36" s="255"/>
      <c r="G36" s="255">
        <v>2</v>
      </c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</row>
    <row r="37" spans="1:71" ht="10.5" hidden="1" customHeight="1">
      <c r="A37" s="191" t="s">
        <v>23</v>
      </c>
      <c r="B37" s="191"/>
      <c r="C37" s="191"/>
      <c r="D37" s="191"/>
      <c r="E37" s="191"/>
      <c r="F37" s="191"/>
      <c r="G37" s="256" t="s">
        <v>24</v>
      </c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N37" s="1" t="s">
        <v>28</v>
      </c>
    </row>
    <row r="38" spans="1:71" ht="16.5" customHeight="1">
      <c r="A38" s="191">
        <v>1</v>
      </c>
      <c r="B38" s="191"/>
      <c r="C38" s="191"/>
      <c r="D38" s="191"/>
      <c r="E38" s="191"/>
      <c r="F38" s="191"/>
      <c r="G38" s="254" t="s">
        <v>242</v>
      </c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</row>
    <row r="39" spans="1:71">
      <c r="A39" s="191"/>
      <c r="B39" s="191"/>
      <c r="C39" s="191"/>
      <c r="D39" s="191"/>
      <c r="E39" s="191"/>
      <c r="F39" s="191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</row>
    <row r="40" spans="1:71" ht="21" customHeight="1">
      <c r="A40" s="3"/>
      <c r="B40" s="3"/>
      <c r="C40" s="3"/>
      <c r="D40" s="3"/>
      <c r="E40" s="3"/>
      <c r="F40" s="3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</row>
    <row r="41" spans="1:71" ht="15.75" customHeight="1">
      <c r="A41" s="296" t="s">
        <v>199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</row>
    <row r="42" spans="1:71" ht="15" customHeight="1">
      <c r="A42" s="275" t="s">
        <v>228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71" ht="15.95" customHeight="1">
      <c r="A43" s="257" t="s">
        <v>9</v>
      </c>
      <c r="B43" s="257"/>
      <c r="C43" s="257"/>
      <c r="D43" s="258" t="s">
        <v>191</v>
      </c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60"/>
      <c r="AD43" s="257" t="s">
        <v>106</v>
      </c>
      <c r="AE43" s="257"/>
      <c r="AF43" s="257"/>
      <c r="AG43" s="257"/>
      <c r="AH43" s="257"/>
      <c r="AI43" s="257"/>
      <c r="AJ43" s="257"/>
      <c r="AK43" s="257"/>
      <c r="AL43" s="257" t="s">
        <v>107</v>
      </c>
      <c r="AM43" s="257"/>
      <c r="AN43" s="257"/>
      <c r="AO43" s="257"/>
      <c r="AP43" s="257"/>
      <c r="AQ43" s="257"/>
      <c r="AR43" s="257"/>
      <c r="AS43" s="257"/>
      <c r="AT43" s="257" t="s">
        <v>115</v>
      </c>
      <c r="AU43" s="257"/>
      <c r="AV43" s="257"/>
      <c r="AW43" s="257"/>
      <c r="AX43" s="257"/>
      <c r="AY43" s="257"/>
      <c r="AZ43" s="257"/>
      <c r="BA43" s="257"/>
    </row>
    <row r="44" spans="1:71" ht="6" customHeight="1">
      <c r="A44" s="257"/>
      <c r="B44" s="257"/>
      <c r="C44" s="257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3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</row>
    <row r="45" spans="1:71" s="113" customFormat="1" ht="15.95" customHeight="1">
      <c r="A45" s="255">
        <v>1</v>
      </c>
      <c r="B45" s="255"/>
      <c r="C45" s="255"/>
      <c r="D45" s="264">
        <v>2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8"/>
      <c r="AD45" s="255">
        <v>3</v>
      </c>
      <c r="AE45" s="255"/>
      <c r="AF45" s="255"/>
      <c r="AG45" s="255"/>
      <c r="AH45" s="255"/>
      <c r="AI45" s="255"/>
      <c r="AJ45" s="255"/>
      <c r="AK45" s="255"/>
      <c r="AL45" s="255">
        <v>4</v>
      </c>
      <c r="AM45" s="255"/>
      <c r="AN45" s="255"/>
      <c r="AO45" s="255"/>
      <c r="AP45" s="255"/>
      <c r="AQ45" s="255"/>
      <c r="AR45" s="255"/>
      <c r="AS45" s="255"/>
      <c r="AT45" s="255">
        <v>5</v>
      </c>
      <c r="AU45" s="255"/>
      <c r="AV45" s="255"/>
      <c r="AW45" s="255"/>
      <c r="AX45" s="255"/>
      <c r="AY45" s="255"/>
      <c r="AZ45" s="255"/>
      <c r="BA45" s="255"/>
    </row>
    <row r="46" spans="1:71" s="5" customFormat="1" ht="20.25" customHeight="1">
      <c r="A46" s="191">
        <v>1</v>
      </c>
      <c r="B46" s="191"/>
      <c r="C46" s="191"/>
      <c r="D46" s="265" t="s">
        <v>244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7"/>
      <c r="AD46" s="268">
        <v>1603800</v>
      </c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>
        <f>SUM(AD46:AS46)</f>
        <v>1603800</v>
      </c>
      <c r="AU46" s="268"/>
      <c r="AV46" s="268"/>
      <c r="AW46" s="268"/>
      <c r="AX46" s="268"/>
      <c r="AY46" s="268"/>
      <c r="AZ46" s="268"/>
      <c r="BA46" s="268"/>
      <c r="BS46" s="1"/>
    </row>
    <row r="47" spans="1:71" ht="23.25" customHeight="1">
      <c r="A47" s="191">
        <v>2</v>
      </c>
      <c r="B47" s="191"/>
      <c r="C47" s="191"/>
      <c r="D47" s="265" t="s">
        <v>245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  <c r="AD47" s="268">
        <v>40500</v>
      </c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>
        <f>SUM(AD47:AS47)</f>
        <v>40500</v>
      </c>
      <c r="AU47" s="268"/>
      <c r="AV47" s="268"/>
      <c r="AW47" s="268"/>
      <c r="AX47" s="268"/>
      <c r="AY47" s="268"/>
      <c r="AZ47" s="268"/>
      <c r="BA47" s="268"/>
    </row>
    <row r="48" spans="1:71" ht="20.25" customHeight="1">
      <c r="A48" s="191">
        <v>3</v>
      </c>
      <c r="B48" s="191"/>
      <c r="C48" s="191"/>
      <c r="D48" s="265" t="s">
        <v>246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7"/>
      <c r="AD48" s="268">
        <f>AN19-AD46-AD47</f>
        <v>385500</v>
      </c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>
        <f>SUM(AD48:AS48)</f>
        <v>385500</v>
      </c>
      <c r="AU48" s="268"/>
      <c r="AV48" s="268"/>
      <c r="AW48" s="268"/>
      <c r="AX48" s="268"/>
      <c r="AY48" s="268"/>
      <c r="AZ48" s="268"/>
      <c r="BA48" s="268"/>
    </row>
    <row r="49" spans="1:70" s="5" customFormat="1" ht="12.75" customHeight="1">
      <c r="A49" s="332"/>
      <c r="B49" s="332"/>
      <c r="C49" s="332"/>
      <c r="D49" s="278" t="s">
        <v>333</v>
      </c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8"/>
      <c r="AD49" s="324">
        <f>SUM(AD46:AK48)</f>
        <v>2029800</v>
      </c>
      <c r="AE49" s="325"/>
      <c r="AF49" s="325"/>
      <c r="AG49" s="325"/>
      <c r="AH49" s="325"/>
      <c r="AI49" s="325"/>
      <c r="AJ49" s="325"/>
      <c r="AK49" s="326"/>
      <c r="AL49" s="324">
        <f>SUM(AL46)</f>
        <v>0</v>
      </c>
      <c r="AM49" s="325"/>
      <c r="AN49" s="325"/>
      <c r="AO49" s="325"/>
      <c r="AP49" s="325"/>
      <c r="AQ49" s="325"/>
      <c r="AR49" s="325"/>
      <c r="AS49" s="326"/>
      <c r="AT49" s="324">
        <f>SUM(AT46:BA48)</f>
        <v>2029800</v>
      </c>
      <c r="AU49" s="325"/>
      <c r="AV49" s="325"/>
      <c r="AW49" s="325"/>
      <c r="AX49" s="325"/>
      <c r="AY49" s="325"/>
      <c r="AZ49" s="325"/>
      <c r="BA49" s="326"/>
    </row>
    <row r="50" spans="1:70" s="5" customFormat="1" ht="27" customHeight="1">
      <c r="A50" s="131"/>
      <c r="B50" s="131"/>
      <c r="C50" s="131"/>
      <c r="D50" s="12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</row>
    <row r="51" spans="1:70" ht="15.75" customHeight="1">
      <c r="A51" s="296" t="s">
        <v>218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6"/>
      <c r="BE51" s="296"/>
      <c r="BF51" s="296"/>
      <c r="BG51" s="296"/>
      <c r="BH51" s="296"/>
      <c r="BI51" s="296"/>
      <c r="BJ51" s="296"/>
      <c r="BK51" s="296"/>
    </row>
    <row r="52" spans="1:70" ht="15" customHeight="1">
      <c r="A52" s="275" t="s">
        <v>228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4" spans="1:70" ht="15.95" customHeight="1">
      <c r="A54" s="191" t="s">
        <v>316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257" t="s">
        <v>106</v>
      </c>
      <c r="R54" s="257"/>
      <c r="S54" s="257"/>
      <c r="T54" s="257"/>
      <c r="U54" s="257"/>
      <c r="V54" s="257"/>
      <c r="W54" s="257"/>
      <c r="X54" s="257"/>
      <c r="Y54" s="257" t="s">
        <v>107</v>
      </c>
      <c r="Z54" s="257"/>
      <c r="AA54" s="257"/>
      <c r="AB54" s="257"/>
      <c r="AC54" s="257"/>
      <c r="AD54" s="257"/>
      <c r="AE54" s="257"/>
      <c r="AF54" s="257"/>
      <c r="AG54" s="257" t="s">
        <v>115</v>
      </c>
      <c r="AH54" s="257"/>
      <c r="AI54" s="257"/>
      <c r="AJ54" s="257"/>
      <c r="AK54" s="257"/>
      <c r="AL54" s="257"/>
      <c r="AM54" s="257"/>
      <c r="AN54" s="257"/>
    </row>
    <row r="55" spans="1:70" ht="12" customHeight="1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</row>
    <row r="56" spans="1:70" s="113" customFormat="1" ht="15.95" customHeight="1">
      <c r="A56" s="255">
        <v>1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>
        <v>2</v>
      </c>
      <c r="R56" s="255"/>
      <c r="S56" s="255"/>
      <c r="T56" s="255"/>
      <c r="U56" s="255"/>
      <c r="V56" s="255"/>
      <c r="W56" s="255"/>
      <c r="X56" s="255"/>
      <c r="Y56" s="255">
        <v>3</v>
      </c>
      <c r="Z56" s="255"/>
      <c r="AA56" s="255"/>
      <c r="AB56" s="255"/>
      <c r="AC56" s="255"/>
      <c r="AD56" s="255"/>
      <c r="AE56" s="255"/>
      <c r="AF56" s="255"/>
      <c r="AG56" s="255">
        <v>4</v>
      </c>
      <c r="AH56" s="255"/>
      <c r="AI56" s="255"/>
      <c r="AJ56" s="255"/>
      <c r="AK56" s="255"/>
      <c r="AL56" s="255"/>
      <c r="AM56" s="255"/>
      <c r="AN56" s="255"/>
    </row>
    <row r="57" spans="1:70" ht="12.75" hidden="1" customHeight="1">
      <c r="A57" s="256" t="s">
        <v>24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43" t="s">
        <v>25</v>
      </c>
      <c r="R57" s="243"/>
      <c r="S57" s="243"/>
      <c r="T57" s="243"/>
      <c r="U57" s="243"/>
      <c r="V57" s="243"/>
      <c r="W57" s="243"/>
      <c r="X57" s="243"/>
      <c r="Y57" s="243" t="s">
        <v>26</v>
      </c>
      <c r="Z57" s="243"/>
      <c r="AA57" s="243"/>
      <c r="AB57" s="243"/>
      <c r="AC57" s="243"/>
      <c r="AD57" s="243"/>
      <c r="AE57" s="243"/>
      <c r="AF57" s="243"/>
      <c r="AG57" s="243" t="s">
        <v>27</v>
      </c>
      <c r="AH57" s="243"/>
      <c r="AI57" s="243"/>
      <c r="AJ57" s="243"/>
      <c r="AK57" s="243"/>
      <c r="AL57" s="243"/>
      <c r="AM57" s="243"/>
      <c r="AN57" s="243"/>
      <c r="BR57" s="1" t="s">
        <v>31</v>
      </c>
    </row>
    <row r="58" spans="1:70" s="5" customFormat="1" ht="12.75" customHeight="1">
      <c r="A58" s="272" t="s">
        <v>333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4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>
        <f>Q58+Y58</f>
        <v>0</v>
      </c>
      <c r="AH58" s="270"/>
      <c r="AI58" s="270"/>
      <c r="AJ58" s="270"/>
      <c r="AK58" s="270"/>
      <c r="AL58" s="270"/>
      <c r="AM58" s="270"/>
      <c r="AN58" s="270"/>
    </row>
    <row r="59" spans="1:70" s="5" customFormat="1" ht="12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4"/>
      <c r="R59" s="164"/>
      <c r="S59" s="164"/>
      <c r="T59" s="164"/>
      <c r="U59" s="164"/>
      <c r="V59" s="164"/>
      <c r="W59" s="164"/>
      <c r="X59" s="164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</row>
    <row r="61" spans="1:70" ht="15.75" customHeight="1">
      <c r="A61" s="290" t="s">
        <v>201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</row>
    <row r="62" spans="1:70" ht="3.75" customHeight="1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</row>
    <row r="63" spans="1:70" ht="9.75" customHeight="1"/>
    <row r="64" spans="1:70" ht="30" customHeight="1">
      <c r="A64" s="257" t="s">
        <v>9</v>
      </c>
      <c r="B64" s="257"/>
      <c r="C64" s="257"/>
      <c r="D64" s="257"/>
      <c r="E64" s="257"/>
      <c r="F64" s="257"/>
      <c r="G64" s="257" t="s">
        <v>21</v>
      </c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 t="s">
        <v>13</v>
      </c>
      <c r="U64" s="257"/>
      <c r="V64" s="257"/>
      <c r="W64" s="257"/>
      <c r="X64" s="257"/>
      <c r="Y64" s="257" t="s">
        <v>12</v>
      </c>
      <c r="Z64" s="257"/>
      <c r="AA64" s="257"/>
      <c r="AB64" s="257"/>
      <c r="AC64" s="257"/>
      <c r="AD64" s="257"/>
      <c r="AE64" s="257"/>
      <c r="AF64" s="257"/>
      <c r="AG64" s="257"/>
      <c r="AH64" s="257"/>
      <c r="AI64" s="209" t="s">
        <v>106</v>
      </c>
      <c r="AJ64" s="210"/>
      <c r="AK64" s="210"/>
      <c r="AL64" s="210"/>
      <c r="AM64" s="210"/>
      <c r="AN64" s="211"/>
      <c r="AO64" s="209" t="s">
        <v>107</v>
      </c>
      <c r="AP64" s="210"/>
      <c r="AQ64" s="210"/>
      <c r="AR64" s="210"/>
      <c r="AS64" s="210"/>
      <c r="AT64" s="211"/>
      <c r="AU64" s="209" t="s">
        <v>115</v>
      </c>
      <c r="AV64" s="210"/>
      <c r="AW64" s="210"/>
      <c r="AX64" s="210"/>
      <c r="AY64" s="210"/>
      <c r="AZ64" s="211"/>
    </row>
    <row r="65" spans="1:52" ht="12" customHeight="1">
      <c r="A65" s="255">
        <v>1</v>
      </c>
      <c r="B65" s="255"/>
      <c r="C65" s="255"/>
      <c r="D65" s="255"/>
      <c r="E65" s="255"/>
      <c r="F65" s="255"/>
      <c r="G65" s="255">
        <v>2</v>
      </c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>
        <v>3</v>
      </c>
      <c r="U65" s="255"/>
      <c r="V65" s="255"/>
      <c r="W65" s="255"/>
      <c r="X65" s="255"/>
      <c r="Y65" s="255">
        <v>4</v>
      </c>
      <c r="Z65" s="255"/>
      <c r="AA65" s="255"/>
      <c r="AB65" s="255"/>
      <c r="AC65" s="255"/>
      <c r="AD65" s="255"/>
      <c r="AE65" s="255"/>
      <c r="AF65" s="255"/>
      <c r="AG65" s="255"/>
      <c r="AH65" s="255"/>
      <c r="AI65" s="264">
        <v>5</v>
      </c>
      <c r="AJ65" s="387"/>
      <c r="AK65" s="387"/>
      <c r="AL65" s="387"/>
      <c r="AM65" s="387"/>
      <c r="AN65" s="388"/>
      <c r="AO65" s="264">
        <v>6</v>
      </c>
      <c r="AP65" s="387"/>
      <c r="AQ65" s="387"/>
      <c r="AR65" s="387"/>
      <c r="AS65" s="387"/>
      <c r="AT65" s="388"/>
      <c r="AU65" s="264">
        <v>7</v>
      </c>
      <c r="AV65" s="387"/>
      <c r="AW65" s="387"/>
      <c r="AX65" s="387"/>
      <c r="AY65" s="387"/>
      <c r="AZ65" s="388"/>
    </row>
    <row r="66" spans="1:52" s="5" customFormat="1">
      <c r="A66" s="332">
        <v>1</v>
      </c>
      <c r="B66" s="332"/>
      <c r="C66" s="332"/>
      <c r="D66" s="332"/>
      <c r="E66" s="332"/>
      <c r="F66" s="332"/>
      <c r="G66" s="278" t="s">
        <v>39</v>
      </c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80"/>
      <c r="T66" s="271" t="s">
        <v>38</v>
      </c>
      <c r="U66" s="271"/>
      <c r="V66" s="271"/>
      <c r="W66" s="271"/>
      <c r="X66" s="271"/>
      <c r="Y66" s="323" t="s">
        <v>38</v>
      </c>
      <c r="Z66" s="323"/>
      <c r="AA66" s="323"/>
      <c r="AB66" s="323"/>
      <c r="AC66" s="323"/>
      <c r="AD66" s="323"/>
      <c r="AE66" s="323"/>
      <c r="AF66" s="323"/>
      <c r="AG66" s="323"/>
      <c r="AH66" s="323"/>
      <c r="AI66" s="272"/>
      <c r="AJ66" s="273"/>
      <c r="AK66" s="273"/>
      <c r="AL66" s="273"/>
      <c r="AM66" s="273"/>
      <c r="AN66" s="274"/>
      <c r="AO66" s="272"/>
      <c r="AP66" s="273"/>
      <c r="AQ66" s="273"/>
      <c r="AR66" s="273"/>
      <c r="AS66" s="273"/>
      <c r="AT66" s="274"/>
      <c r="AU66" s="272"/>
      <c r="AV66" s="273"/>
      <c r="AW66" s="273"/>
      <c r="AX66" s="273"/>
      <c r="AY66" s="273"/>
      <c r="AZ66" s="274"/>
    </row>
    <row r="67" spans="1:52" ht="12.75" customHeight="1">
      <c r="A67" s="191"/>
      <c r="B67" s="191"/>
      <c r="C67" s="191"/>
      <c r="D67" s="191"/>
      <c r="E67" s="191"/>
      <c r="F67" s="191"/>
      <c r="G67" s="244" t="s">
        <v>40</v>
      </c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6"/>
      <c r="T67" s="242" t="s">
        <v>41</v>
      </c>
      <c r="U67" s="242"/>
      <c r="V67" s="242"/>
      <c r="W67" s="242"/>
      <c r="X67" s="242"/>
      <c r="Y67" s="244" t="s">
        <v>119</v>
      </c>
      <c r="Z67" s="245"/>
      <c r="AA67" s="245"/>
      <c r="AB67" s="245"/>
      <c r="AC67" s="245"/>
      <c r="AD67" s="245"/>
      <c r="AE67" s="245"/>
      <c r="AF67" s="245"/>
      <c r="AG67" s="245"/>
      <c r="AH67" s="246"/>
      <c r="AI67" s="384">
        <v>7</v>
      </c>
      <c r="AJ67" s="385"/>
      <c r="AK67" s="385"/>
      <c r="AL67" s="385"/>
      <c r="AM67" s="385"/>
      <c r="AN67" s="386"/>
      <c r="AO67" s="384"/>
      <c r="AP67" s="385"/>
      <c r="AQ67" s="385"/>
      <c r="AR67" s="385"/>
      <c r="AS67" s="385"/>
      <c r="AT67" s="386"/>
      <c r="AU67" s="384">
        <f>SUM(AI67:AT67)</f>
        <v>7</v>
      </c>
      <c r="AV67" s="385"/>
      <c r="AW67" s="385"/>
      <c r="AX67" s="385"/>
      <c r="AY67" s="385"/>
      <c r="AZ67" s="386"/>
    </row>
    <row r="68" spans="1:52" s="5" customFormat="1">
      <c r="A68" s="332">
        <v>2</v>
      </c>
      <c r="B68" s="332"/>
      <c r="C68" s="332"/>
      <c r="D68" s="332"/>
      <c r="E68" s="332"/>
      <c r="F68" s="332"/>
      <c r="G68" s="278" t="s">
        <v>45</v>
      </c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80"/>
      <c r="T68" s="271" t="s">
        <v>38</v>
      </c>
      <c r="U68" s="271"/>
      <c r="V68" s="271"/>
      <c r="W68" s="271"/>
      <c r="X68" s="271"/>
      <c r="Y68" s="278" t="s">
        <v>38</v>
      </c>
      <c r="Z68" s="279"/>
      <c r="AA68" s="279"/>
      <c r="AB68" s="279"/>
      <c r="AC68" s="279"/>
      <c r="AD68" s="279"/>
      <c r="AE68" s="279"/>
      <c r="AF68" s="279"/>
      <c r="AG68" s="279"/>
      <c r="AH68" s="280"/>
      <c r="AI68" s="389"/>
      <c r="AJ68" s="390"/>
      <c r="AK68" s="390"/>
      <c r="AL68" s="390"/>
      <c r="AM68" s="390"/>
      <c r="AN68" s="391"/>
      <c r="AO68" s="389"/>
      <c r="AP68" s="390"/>
      <c r="AQ68" s="390"/>
      <c r="AR68" s="390"/>
      <c r="AS68" s="390"/>
      <c r="AT68" s="391"/>
      <c r="AU68" s="384"/>
      <c r="AV68" s="385"/>
      <c r="AW68" s="385"/>
      <c r="AX68" s="385"/>
      <c r="AY68" s="385"/>
      <c r="AZ68" s="386"/>
    </row>
    <row r="69" spans="1:52" ht="24.75" customHeight="1">
      <c r="A69" s="191"/>
      <c r="B69" s="191"/>
      <c r="C69" s="191"/>
      <c r="D69" s="191"/>
      <c r="E69" s="191"/>
      <c r="F69" s="191"/>
      <c r="G69" s="244" t="s">
        <v>175</v>
      </c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6"/>
      <c r="T69" s="242" t="s">
        <v>41</v>
      </c>
      <c r="U69" s="242"/>
      <c r="V69" s="242"/>
      <c r="W69" s="242"/>
      <c r="X69" s="242"/>
      <c r="Y69" s="244" t="s">
        <v>176</v>
      </c>
      <c r="Z69" s="245"/>
      <c r="AA69" s="245"/>
      <c r="AB69" s="245"/>
      <c r="AC69" s="245"/>
      <c r="AD69" s="245"/>
      <c r="AE69" s="245"/>
      <c r="AF69" s="245"/>
      <c r="AG69" s="245"/>
      <c r="AH69" s="246"/>
      <c r="AI69" s="381">
        <v>2750</v>
      </c>
      <c r="AJ69" s="382"/>
      <c r="AK69" s="382"/>
      <c r="AL69" s="382"/>
      <c r="AM69" s="382"/>
      <c r="AN69" s="383"/>
      <c r="AO69" s="384"/>
      <c r="AP69" s="385"/>
      <c r="AQ69" s="385"/>
      <c r="AR69" s="385"/>
      <c r="AS69" s="385"/>
      <c r="AT69" s="386"/>
      <c r="AU69" s="381">
        <f t="shared" ref="AU69:AU76" si="0">SUM(AI69:AT69)</f>
        <v>2750</v>
      </c>
      <c r="AV69" s="382"/>
      <c r="AW69" s="382"/>
      <c r="AX69" s="382"/>
      <c r="AY69" s="382"/>
      <c r="AZ69" s="383"/>
    </row>
    <row r="70" spans="1:52" ht="39" customHeight="1">
      <c r="A70" s="191"/>
      <c r="B70" s="191"/>
      <c r="C70" s="191"/>
      <c r="D70" s="191"/>
      <c r="E70" s="191"/>
      <c r="F70" s="191"/>
      <c r="G70" s="244" t="s">
        <v>174</v>
      </c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6"/>
      <c r="T70" s="242" t="s">
        <v>41</v>
      </c>
      <c r="U70" s="242"/>
      <c r="V70" s="242"/>
      <c r="W70" s="242"/>
      <c r="X70" s="242"/>
      <c r="Y70" s="244" t="s">
        <v>177</v>
      </c>
      <c r="Z70" s="245"/>
      <c r="AA70" s="245"/>
      <c r="AB70" s="245"/>
      <c r="AC70" s="245"/>
      <c r="AD70" s="245"/>
      <c r="AE70" s="245"/>
      <c r="AF70" s="245"/>
      <c r="AG70" s="245"/>
      <c r="AH70" s="246"/>
      <c r="AI70" s="381">
        <v>1100</v>
      </c>
      <c r="AJ70" s="382"/>
      <c r="AK70" s="382"/>
      <c r="AL70" s="382"/>
      <c r="AM70" s="382"/>
      <c r="AN70" s="383"/>
      <c r="AO70" s="384"/>
      <c r="AP70" s="385"/>
      <c r="AQ70" s="385"/>
      <c r="AR70" s="385"/>
      <c r="AS70" s="385"/>
      <c r="AT70" s="386"/>
      <c r="AU70" s="381">
        <f t="shared" si="0"/>
        <v>1100</v>
      </c>
      <c r="AV70" s="382"/>
      <c r="AW70" s="382"/>
      <c r="AX70" s="382"/>
      <c r="AY70" s="382"/>
      <c r="AZ70" s="383"/>
    </row>
    <row r="71" spans="1:52" ht="25.5" customHeight="1">
      <c r="A71" s="191"/>
      <c r="B71" s="191"/>
      <c r="C71" s="191"/>
      <c r="D71" s="191"/>
      <c r="E71" s="191"/>
      <c r="F71" s="191"/>
      <c r="G71" s="244" t="s">
        <v>122</v>
      </c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6"/>
      <c r="T71" s="242" t="s">
        <v>41</v>
      </c>
      <c r="U71" s="242"/>
      <c r="V71" s="242"/>
      <c r="W71" s="242"/>
      <c r="X71" s="242"/>
      <c r="Y71" s="244" t="s">
        <v>123</v>
      </c>
      <c r="Z71" s="245"/>
      <c r="AA71" s="245"/>
      <c r="AB71" s="245"/>
      <c r="AC71" s="245"/>
      <c r="AD71" s="245"/>
      <c r="AE71" s="245"/>
      <c r="AF71" s="245"/>
      <c r="AG71" s="245"/>
      <c r="AH71" s="246"/>
      <c r="AI71" s="381">
        <v>610</v>
      </c>
      <c r="AJ71" s="382"/>
      <c r="AK71" s="382"/>
      <c r="AL71" s="382"/>
      <c r="AM71" s="382"/>
      <c r="AN71" s="383"/>
      <c r="AO71" s="384"/>
      <c r="AP71" s="385"/>
      <c r="AQ71" s="385"/>
      <c r="AR71" s="385"/>
      <c r="AS71" s="385"/>
      <c r="AT71" s="386"/>
      <c r="AU71" s="381">
        <f t="shared" si="0"/>
        <v>610</v>
      </c>
      <c r="AV71" s="382"/>
      <c r="AW71" s="382"/>
      <c r="AX71" s="382"/>
      <c r="AY71" s="382"/>
      <c r="AZ71" s="383"/>
    </row>
    <row r="72" spans="1:52" s="5" customFormat="1">
      <c r="A72" s="332">
        <v>3</v>
      </c>
      <c r="B72" s="332"/>
      <c r="C72" s="332"/>
      <c r="D72" s="332"/>
      <c r="E72" s="332"/>
      <c r="F72" s="332"/>
      <c r="G72" s="278" t="s">
        <v>48</v>
      </c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80"/>
      <c r="T72" s="242"/>
      <c r="U72" s="242"/>
      <c r="V72" s="242"/>
      <c r="W72" s="242"/>
      <c r="X72" s="242"/>
      <c r="Y72" s="278" t="s">
        <v>38</v>
      </c>
      <c r="Z72" s="279"/>
      <c r="AA72" s="279"/>
      <c r="AB72" s="279"/>
      <c r="AC72" s="279"/>
      <c r="AD72" s="279"/>
      <c r="AE72" s="279"/>
      <c r="AF72" s="279"/>
      <c r="AG72" s="279"/>
      <c r="AH72" s="280"/>
      <c r="AI72" s="392"/>
      <c r="AJ72" s="393"/>
      <c r="AK72" s="393"/>
      <c r="AL72" s="393"/>
      <c r="AM72" s="393"/>
      <c r="AN72" s="394"/>
      <c r="AO72" s="389"/>
      <c r="AP72" s="390"/>
      <c r="AQ72" s="390"/>
      <c r="AR72" s="390"/>
      <c r="AS72" s="390"/>
      <c r="AT72" s="391"/>
      <c r="AU72" s="381"/>
      <c r="AV72" s="382"/>
      <c r="AW72" s="382"/>
      <c r="AX72" s="382"/>
      <c r="AY72" s="382"/>
      <c r="AZ72" s="383"/>
    </row>
    <row r="73" spans="1:52" ht="25.5" customHeight="1">
      <c r="A73" s="191"/>
      <c r="B73" s="191"/>
      <c r="C73" s="191"/>
      <c r="D73" s="191"/>
      <c r="E73" s="191"/>
      <c r="F73" s="191"/>
      <c r="G73" s="244" t="s">
        <v>178</v>
      </c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6"/>
      <c r="T73" s="242" t="s">
        <v>41</v>
      </c>
      <c r="U73" s="242"/>
      <c r="V73" s="242"/>
      <c r="W73" s="242"/>
      <c r="X73" s="242"/>
      <c r="Y73" s="244" t="s">
        <v>63</v>
      </c>
      <c r="Z73" s="245"/>
      <c r="AA73" s="245"/>
      <c r="AB73" s="245"/>
      <c r="AC73" s="245"/>
      <c r="AD73" s="245"/>
      <c r="AE73" s="245"/>
      <c r="AF73" s="245"/>
      <c r="AG73" s="245"/>
      <c r="AH73" s="246"/>
      <c r="AI73" s="381">
        <f>AI69/AI67</f>
        <v>392.85714285714283</v>
      </c>
      <c r="AJ73" s="382"/>
      <c r="AK73" s="382"/>
      <c r="AL73" s="382"/>
      <c r="AM73" s="382"/>
      <c r="AN73" s="383"/>
      <c r="AO73" s="384"/>
      <c r="AP73" s="385"/>
      <c r="AQ73" s="385"/>
      <c r="AR73" s="385"/>
      <c r="AS73" s="385"/>
      <c r="AT73" s="386"/>
      <c r="AU73" s="381">
        <f t="shared" si="0"/>
        <v>392.85714285714283</v>
      </c>
      <c r="AV73" s="382"/>
      <c r="AW73" s="382"/>
      <c r="AX73" s="382"/>
      <c r="AY73" s="382"/>
      <c r="AZ73" s="383"/>
    </row>
    <row r="74" spans="1:52" ht="25.5" customHeight="1">
      <c r="A74" s="191"/>
      <c r="B74" s="191"/>
      <c r="C74" s="191"/>
      <c r="D74" s="191"/>
      <c r="E74" s="191"/>
      <c r="F74" s="191"/>
      <c r="G74" s="244" t="s">
        <v>179</v>
      </c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6"/>
      <c r="T74" s="242" t="s">
        <v>41</v>
      </c>
      <c r="U74" s="242"/>
      <c r="V74" s="242"/>
      <c r="W74" s="242"/>
      <c r="X74" s="242"/>
      <c r="Y74" s="244" t="s">
        <v>63</v>
      </c>
      <c r="Z74" s="245"/>
      <c r="AA74" s="245"/>
      <c r="AB74" s="245"/>
      <c r="AC74" s="245"/>
      <c r="AD74" s="245"/>
      <c r="AE74" s="245"/>
      <c r="AF74" s="245"/>
      <c r="AG74" s="245"/>
      <c r="AH74" s="246"/>
      <c r="AI74" s="381">
        <f>AI70/AI67</f>
        <v>157.14285714285714</v>
      </c>
      <c r="AJ74" s="382"/>
      <c r="AK74" s="382"/>
      <c r="AL74" s="382"/>
      <c r="AM74" s="382"/>
      <c r="AN74" s="383"/>
      <c r="AO74" s="384"/>
      <c r="AP74" s="385"/>
      <c r="AQ74" s="385"/>
      <c r="AR74" s="385"/>
      <c r="AS74" s="385"/>
      <c r="AT74" s="386"/>
      <c r="AU74" s="381">
        <f t="shared" si="0"/>
        <v>157.14285714285714</v>
      </c>
      <c r="AV74" s="382"/>
      <c r="AW74" s="382"/>
      <c r="AX74" s="382"/>
      <c r="AY74" s="382"/>
      <c r="AZ74" s="383"/>
    </row>
    <row r="75" spans="1:52" s="5" customFormat="1" ht="30" customHeight="1">
      <c r="A75" s="332"/>
      <c r="B75" s="332"/>
      <c r="C75" s="332"/>
      <c r="D75" s="332"/>
      <c r="E75" s="332"/>
      <c r="F75" s="332"/>
      <c r="G75" s="244" t="s">
        <v>124</v>
      </c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6"/>
      <c r="T75" s="242" t="s">
        <v>41</v>
      </c>
      <c r="U75" s="242"/>
      <c r="V75" s="242"/>
      <c r="W75" s="242"/>
      <c r="X75" s="242"/>
      <c r="Y75" s="244" t="s">
        <v>63</v>
      </c>
      <c r="Z75" s="245"/>
      <c r="AA75" s="245"/>
      <c r="AB75" s="245"/>
      <c r="AC75" s="245"/>
      <c r="AD75" s="245"/>
      <c r="AE75" s="245"/>
      <c r="AF75" s="245"/>
      <c r="AG75" s="245"/>
      <c r="AH75" s="246"/>
      <c r="AI75" s="381">
        <f>AI71/AI67</f>
        <v>87.142857142857139</v>
      </c>
      <c r="AJ75" s="382"/>
      <c r="AK75" s="382"/>
      <c r="AL75" s="382"/>
      <c r="AM75" s="382"/>
      <c r="AN75" s="383"/>
      <c r="AO75" s="389"/>
      <c r="AP75" s="390"/>
      <c r="AQ75" s="390"/>
      <c r="AR75" s="390"/>
      <c r="AS75" s="390"/>
      <c r="AT75" s="391"/>
      <c r="AU75" s="381">
        <f t="shared" si="0"/>
        <v>87.142857142857139</v>
      </c>
      <c r="AV75" s="382"/>
      <c r="AW75" s="382"/>
      <c r="AX75" s="382"/>
      <c r="AY75" s="382"/>
      <c r="AZ75" s="383"/>
    </row>
    <row r="76" spans="1:52" ht="25.5" customHeight="1">
      <c r="A76" s="191"/>
      <c r="B76" s="191"/>
      <c r="C76" s="191"/>
      <c r="D76" s="191"/>
      <c r="E76" s="191"/>
      <c r="F76" s="191"/>
      <c r="G76" s="244" t="s">
        <v>173</v>
      </c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6"/>
      <c r="T76" s="242" t="s">
        <v>235</v>
      </c>
      <c r="U76" s="242"/>
      <c r="V76" s="242"/>
      <c r="W76" s="242"/>
      <c r="X76" s="242"/>
      <c r="Y76" s="244" t="s">
        <v>63</v>
      </c>
      <c r="Z76" s="245"/>
      <c r="AA76" s="245"/>
      <c r="AB76" s="245"/>
      <c r="AC76" s="245"/>
      <c r="AD76" s="245"/>
      <c r="AE76" s="245"/>
      <c r="AF76" s="245"/>
      <c r="AG76" s="245"/>
      <c r="AH76" s="246"/>
      <c r="AI76" s="381">
        <f>AN19/AI67</f>
        <v>289971.42857142858</v>
      </c>
      <c r="AJ76" s="382"/>
      <c r="AK76" s="382"/>
      <c r="AL76" s="382"/>
      <c r="AM76" s="382"/>
      <c r="AN76" s="383"/>
      <c r="AO76" s="384"/>
      <c r="AP76" s="385"/>
      <c r="AQ76" s="385"/>
      <c r="AR76" s="385"/>
      <c r="AS76" s="385"/>
      <c r="AT76" s="386"/>
      <c r="AU76" s="381">
        <f t="shared" si="0"/>
        <v>289971.42857142858</v>
      </c>
      <c r="AV76" s="382"/>
      <c r="AW76" s="382"/>
      <c r="AX76" s="382"/>
      <c r="AY76" s="382"/>
      <c r="AZ76" s="383"/>
    </row>
    <row r="77" spans="1:52" s="5" customFormat="1" ht="16.5" customHeight="1">
      <c r="A77" s="332">
        <v>4</v>
      </c>
      <c r="B77" s="332"/>
      <c r="C77" s="332"/>
      <c r="D77" s="332"/>
      <c r="E77" s="332"/>
      <c r="F77" s="332"/>
      <c r="G77" s="278" t="s">
        <v>50</v>
      </c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80"/>
      <c r="T77" s="271" t="s">
        <v>38</v>
      </c>
      <c r="U77" s="271"/>
      <c r="V77" s="271"/>
      <c r="W77" s="271"/>
      <c r="X77" s="271"/>
      <c r="Y77" s="323" t="s">
        <v>38</v>
      </c>
      <c r="Z77" s="323"/>
      <c r="AA77" s="323"/>
      <c r="AB77" s="323"/>
      <c r="AC77" s="323"/>
      <c r="AD77" s="323"/>
      <c r="AE77" s="323"/>
      <c r="AF77" s="323"/>
      <c r="AG77" s="323"/>
      <c r="AH77" s="323"/>
      <c r="AI77" s="272"/>
      <c r="AJ77" s="273"/>
      <c r="AK77" s="273"/>
      <c r="AL77" s="273"/>
      <c r="AM77" s="273"/>
      <c r="AN77" s="274"/>
      <c r="AO77" s="272"/>
      <c r="AP77" s="273"/>
      <c r="AQ77" s="273"/>
      <c r="AR77" s="273"/>
      <c r="AS77" s="273"/>
      <c r="AT77" s="274"/>
      <c r="AU77" s="272"/>
      <c r="AV77" s="273"/>
      <c r="AW77" s="273"/>
      <c r="AX77" s="273"/>
      <c r="AY77" s="273"/>
      <c r="AZ77" s="274"/>
    </row>
    <row r="78" spans="1:52" ht="19.5" customHeight="1">
      <c r="A78" s="191"/>
      <c r="B78" s="191"/>
      <c r="C78" s="191"/>
      <c r="D78" s="191"/>
      <c r="E78" s="191"/>
      <c r="F78" s="191"/>
      <c r="G78" s="244" t="s">
        <v>241</v>
      </c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6"/>
      <c r="T78" s="242" t="s">
        <v>54</v>
      </c>
      <c r="U78" s="242"/>
      <c r="V78" s="242"/>
      <c r="W78" s="242"/>
      <c r="X78" s="242"/>
      <c r="Y78" s="244" t="s">
        <v>63</v>
      </c>
      <c r="Z78" s="245"/>
      <c r="AA78" s="245"/>
      <c r="AB78" s="245"/>
      <c r="AC78" s="245"/>
      <c r="AD78" s="245"/>
      <c r="AE78" s="245"/>
      <c r="AF78" s="245"/>
      <c r="AG78" s="245"/>
      <c r="AH78" s="246"/>
      <c r="AI78" s="384">
        <v>100</v>
      </c>
      <c r="AJ78" s="385"/>
      <c r="AK78" s="385"/>
      <c r="AL78" s="385"/>
      <c r="AM78" s="385"/>
      <c r="AN78" s="386"/>
      <c r="AO78" s="384"/>
      <c r="AP78" s="385"/>
      <c r="AQ78" s="385"/>
      <c r="AR78" s="385"/>
      <c r="AS78" s="385"/>
      <c r="AT78" s="386"/>
      <c r="AU78" s="384">
        <f>SUM(AI78:AT78)</f>
        <v>100</v>
      </c>
      <c r="AV78" s="385"/>
      <c r="AW78" s="385"/>
      <c r="AX78" s="385"/>
      <c r="AY78" s="385"/>
      <c r="AZ78" s="386"/>
    </row>
    <row r="81" spans="1:66" ht="16.5" customHeight="1">
      <c r="A81" s="395" t="s">
        <v>138</v>
      </c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395"/>
      <c r="AL81" s="395"/>
      <c r="AM81"/>
      <c r="AN81"/>
      <c r="AO81" s="106" t="s">
        <v>139</v>
      </c>
      <c r="AP81" s="106"/>
      <c r="AQ81" s="106"/>
      <c r="AT81"/>
      <c r="AU81"/>
      <c r="AV81"/>
      <c r="AW81"/>
      <c r="AX81" s="107" t="s">
        <v>154</v>
      </c>
      <c r="AY81" s="12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1:66" ht="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 s="109" t="s">
        <v>140</v>
      </c>
      <c r="AP82" s="109"/>
      <c r="AQ82" s="109"/>
      <c r="AT82"/>
      <c r="AU82"/>
      <c r="AV82"/>
      <c r="AW82"/>
      <c r="AX82" s="109"/>
      <c r="AY82" s="112" t="s">
        <v>22</v>
      </c>
      <c r="AZ82" s="112"/>
      <c r="BA82" s="112"/>
      <c r="BB82" s="112"/>
      <c r="BC82" s="112"/>
      <c r="BD82" s="112"/>
      <c r="BE82" s="112"/>
      <c r="BF82"/>
      <c r="BG82"/>
      <c r="BH82"/>
      <c r="BI82"/>
      <c r="BJ82"/>
      <c r="BK82"/>
      <c r="BL82"/>
      <c r="BM82"/>
      <c r="BN82"/>
    </row>
    <row r="83" spans="1:66" ht="15.75" customHeight="1">
      <c r="A83" s="27" t="s">
        <v>16</v>
      </c>
      <c r="B83" s="27"/>
      <c r="C83" s="27"/>
      <c r="D83" s="165"/>
      <c r="E83" s="165"/>
      <c r="F83" s="165"/>
      <c r="G83" s="165"/>
      <c r="H83" s="165"/>
      <c r="I83" s="165"/>
      <c r="J83" s="165"/>
      <c r="AL83"/>
      <c r="AM83"/>
      <c r="AN83"/>
      <c r="AO83" s="109"/>
      <c r="AP83" s="109"/>
      <c r="AQ83" s="109"/>
      <c r="AT83"/>
      <c r="AU83"/>
      <c r="AV83"/>
      <c r="AW83"/>
      <c r="AX83" s="109"/>
      <c r="AY83" s="12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 ht="15.75" customHeight="1">
      <c r="A84" s="396" t="s">
        <v>141</v>
      </c>
      <c r="B84" s="396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  <c r="AI84" s="396"/>
      <c r="AJ84" s="396"/>
      <c r="AK84" s="396"/>
      <c r="AL84"/>
      <c r="AM84"/>
      <c r="AN84"/>
      <c r="AO84" s="12"/>
      <c r="AP84" s="12"/>
      <c r="AQ84" s="12"/>
      <c r="AT84"/>
      <c r="AU84"/>
      <c r="AV84"/>
      <c r="AW84"/>
      <c r="AX84" s="12"/>
      <c r="AY84" s="12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1:66" ht="15.75" customHeight="1">
      <c r="A85" s="396"/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396"/>
      <c r="AK85" s="396"/>
      <c r="AL85"/>
      <c r="AM85"/>
      <c r="AN85"/>
      <c r="AO85" s="106" t="s">
        <v>139</v>
      </c>
      <c r="AP85" s="106"/>
      <c r="AQ85" s="106"/>
      <c r="AT85"/>
      <c r="AU85"/>
      <c r="AV85"/>
      <c r="AW85"/>
      <c r="AX85" s="107" t="s">
        <v>142</v>
      </c>
      <c r="AY85" s="12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5.75">
      <c r="A86" s="8"/>
      <c r="B86" s="8"/>
      <c r="C86" s="8"/>
      <c r="D86" s="9"/>
      <c r="E86" s="9"/>
      <c r="F86" s="9"/>
      <c r="G86" s="9"/>
      <c r="H86" s="9"/>
      <c r="I86" s="9"/>
      <c r="J86" s="12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 s="109" t="s">
        <v>140</v>
      </c>
      <c r="AP86" s="109"/>
      <c r="AQ86" s="109"/>
      <c r="AR86" s="109"/>
      <c r="AS86" s="12"/>
      <c r="AT86"/>
      <c r="AU86"/>
      <c r="AV86"/>
      <c r="AW86"/>
      <c r="AX86"/>
      <c r="AY86" s="112" t="s">
        <v>22</v>
      </c>
      <c r="AZ86" s="112"/>
      <c r="BA86" s="112"/>
      <c r="BB86" s="112"/>
      <c r="BC86" s="112"/>
      <c r="BD86" s="112"/>
      <c r="BE86" s="112"/>
      <c r="BF86"/>
      <c r="BG86"/>
      <c r="BH86"/>
      <c r="BI86"/>
      <c r="BJ86"/>
      <c r="BK86"/>
      <c r="BL86"/>
      <c r="BM86"/>
      <c r="BN86"/>
    </row>
    <row r="87" spans="1:66" ht="19.5" customHeight="1">
      <c r="A87" s="1" t="s">
        <v>341</v>
      </c>
    </row>
  </sheetData>
  <mergeCells count="226">
    <mergeCell ref="BB1:BI1"/>
    <mergeCell ref="AO5:BF5"/>
    <mergeCell ref="AO2:BL2"/>
    <mergeCell ref="AO3:BL3"/>
    <mergeCell ref="AO4:BF4"/>
    <mergeCell ref="AO6:BF6"/>
    <mergeCell ref="A11:BJ11"/>
    <mergeCell ref="BC13:BI13"/>
    <mergeCell ref="C15:K15"/>
    <mergeCell ref="A14:K14"/>
    <mergeCell ref="L15:AX15"/>
    <mergeCell ref="BC18:BI18"/>
    <mergeCell ref="S18:Y18"/>
    <mergeCell ref="AB18:BB18"/>
    <mergeCell ref="BC16:BI16"/>
    <mergeCell ref="A10:BL10"/>
    <mergeCell ref="L16:AX16"/>
    <mergeCell ref="A17:B17"/>
    <mergeCell ref="AO7:BF7"/>
    <mergeCell ref="L13:AX13"/>
    <mergeCell ref="L14:AX14"/>
    <mergeCell ref="BC15:BI15"/>
    <mergeCell ref="A13:B13"/>
    <mergeCell ref="C13:K13"/>
    <mergeCell ref="A16:K16"/>
    <mergeCell ref="BC14:BI14"/>
    <mergeCell ref="A15:B15"/>
    <mergeCell ref="A20:BL20"/>
    <mergeCell ref="A21:BL21"/>
    <mergeCell ref="AA17:BB17"/>
    <mergeCell ref="BC17:BI17"/>
    <mergeCell ref="AN19:AQ19"/>
    <mergeCell ref="Y19:AM19"/>
    <mergeCell ref="AR19:BC19"/>
    <mergeCell ref="C17:K17"/>
    <mergeCell ref="L17:R17"/>
    <mergeCell ref="S17:Y17"/>
    <mergeCell ref="BH19:BL19"/>
    <mergeCell ref="A18:K18"/>
    <mergeCell ref="L18:Q18"/>
    <mergeCell ref="G29:AZ29"/>
    <mergeCell ref="BD19:BG19"/>
    <mergeCell ref="A19:T19"/>
    <mergeCell ref="U19:X19"/>
    <mergeCell ref="G28:AZ28"/>
    <mergeCell ref="G27:AZ27"/>
    <mergeCell ref="A26:F26"/>
    <mergeCell ref="G69:S69"/>
    <mergeCell ref="Y77:AH77"/>
    <mergeCell ref="A35:F35"/>
    <mergeCell ref="AT43:BA44"/>
    <mergeCell ref="A52:AV52"/>
    <mergeCell ref="AL48:AS48"/>
    <mergeCell ref="A41:BK41"/>
    <mergeCell ref="A36:F36"/>
    <mergeCell ref="A29:F29"/>
    <mergeCell ref="G36:AZ36"/>
    <mergeCell ref="A32:K32"/>
    <mergeCell ref="A38:F38"/>
    <mergeCell ref="G38:AZ38"/>
    <mergeCell ref="A39:F39"/>
    <mergeCell ref="G35:AZ35"/>
    <mergeCell ref="A28:F28"/>
    <mergeCell ref="A37:F37"/>
    <mergeCell ref="A34:BK34"/>
    <mergeCell ref="G37:AZ37"/>
    <mergeCell ref="A23:BK23"/>
    <mergeCell ref="A25:F25"/>
    <mergeCell ref="A27:F27"/>
    <mergeCell ref="G25:AZ25"/>
    <mergeCell ref="G26:AZ26"/>
    <mergeCell ref="L32:BL32"/>
    <mergeCell ref="AO78:AT78"/>
    <mergeCell ref="Y73:AH73"/>
    <mergeCell ref="AT47:BA47"/>
    <mergeCell ref="AD48:AK48"/>
    <mergeCell ref="Y64:AH64"/>
    <mergeCell ref="AI64:AN64"/>
    <mergeCell ref="A51:BK51"/>
    <mergeCell ref="A54:P55"/>
    <mergeCell ref="Q54:X55"/>
    <mergeCell ref="AU78:AZ78"/>
    <mergeCell ref="AD43:AK44"/>
    <mergeCell ref="D48:AC48"/>
    <mergeCell ref="AL47:AS47"/>
    <mergeCell ref="AL43:AS44"/>
    <mergeCell ref="D43:AC44"/>
    <mergeCell ref="AD49:AK49"/>
    <mergeCell ref="G39:AZ39"/>
    <mergeCell ref="A45:C45"/>
    <mergeCell ref="AD45:AK45"/>
    <mergeCell ref="A47:C47"/>
    <mergeCell ref="A42:AZ42"/>
    <mergeCell ref="Y68:AH68"/>
    <mergeCell ref="A49:C49"/>
    <mergeCell ref="T65:X65"/>
    <mergeCell ref="G64:S64"/>
    <mergeCell ref="D49:AC49"/>
    <mergeCell ref="AT45:BA45"/>
    <mergeCell ref="A57:P57"/>
    <mergeCell ref="A56:P56"/>
    <mergeCell ref="AT49:BA49"/>
    <mergeCell ref="A46:C46"/>
    <mergeCell ref="A48:C48"/>
    <mergeCell ref="AL45:AS45"/>
    <mergeCell ref="D46:AC46"/>
    <mergeCell ref="AT48:BA48"/>
    <mergeCell ref="AU66:AZ66"/>
    <mergeCell ref="AT46:BA46"/>
    <mergeCell ref="AL46:AS46"/>
    <mergeCell ref="AL49:AS49"/>
    <mergeCell ref="AD47:AK47"/>
    <mergeCell ref="D47:AC47"/>
    <mergeCell ref="A65:F65"/>
    <mergeCell ref="AO64:AT64"/>
    <mergeCell ref="A64:F64"/>
    <mergeCell ref="T64:X64"/>
    <mergeCell ref="Y56:AF56"/>
    <mergeCell ref="Q58:X58"/>
    <mergeCell ref="A61:BL61"/>
    <mergeCell ref="Y58:AF58"/>
    <mergeCell ref="AO66:AT66"/>
    <mergeCell ref="G65:S65"/>
    <mergeCell ref="A58:P58"/>
    <mergeCell ref="AU64:AZ64"/>
    <mergeCell ref="Y66:AH66"/>
    <mergeCell ref="AI66:AN66"/>
    <mergeCell ref="A66:F66"/>
    <mergeCell ref="Y71:AH71"/>
    <mergeCell ref="G72:S72"/>
    <mergeCell ref="AO73:AT73"/>
    <mergeCell ref="A73:F73"/>
    <mergeCell ref="T72:X72"/>
    <mergeCell ref="T73:X73"/>
    <mergeCell ref="G73:S73"/>
    <mergeCell ref="Y72:AH72"/>
    <mergeCell ref="A72:F72"/>
    <mergeCell ref="A74:F74"/>
    <mergeCell ref="AU71:AZ71"/>
    <mergeCell ref="AU68:AZ68"/>
    <mergeCell ref="AO68:AT68"/>
    <mergeCell ref="AU69:AZ69"/>
    <mergeCell ref="AO69:AT69"/>
    <mergeCell ref="AO70:AT70"/>
    <mergeCell ref="AO71:AT71"/>
    <mergeCell ref="A69:F69"/>
    <mergeCell ref="A68:F68"/>
    <mergeCell ref="A84:AK85"/>
    <mergeCell ref="Y75:AH75"/>
    <mergeCell ref="A78:F78"/>
    <mergeCell ref="A75:F75"/>
    <mergeCell ref="AI76:AN76"/>
    <mergeCell ref="A77:F77"/>
    <mergeCell ref="A76:F76"/>
    <mergeCell ref="G75:S75"/>
    <mergeCell ref="G77:S77"/>
    <mergeCell ref="G76:S76"/>
    <mergeCell ref="T76:X76"/>
    <mergeCell ref="AU72:AZ72"/>
    <mergeCell ref="AU70:AZ70"/>
    <mergeCell ref="G74:S74"/>
    <mergeCell ref="T77:X77"/>
    <mergeCell ref="A81:AL81"/>
    <mergeCell ref="AI78:AN78"/>
    <mergeCell ref="T75:X75"/>
    <mergeCell ref="T78:X78"/>
    <mergeCell ref="G78:S78"/>
    <mergeCell ref="Y78:AH78"/>
    <mergeCell ref="AI75:AN75"/>
    <mergeCell ref="T74:X74"/>
    <mergeCell ref="AO77:AT77"/>
    <mergeCell ref="AU73:AZ73"/>
    <mergeCell ref="AU75:AZ75"/>
    <mergeCell ref="AO74:AT74"/>
    <mergeCell ref="AI77:AN77"/>
    <mergeCell ref="AU77:AZ77"/>
    <mergeCell ref="AO65:AT65"/>
    <mergeCell ref="Y76:AH76"/>
    <mergeCell ref="AI74:AN74"/>
    <mergeCell ref="Y74:AH74"/>
    <mergeCell ref="AU74:AZ74"/>
    <mergeCell ref="AI73:AN73"/>
    <mergeCell ref="AI72:AN72"/>
    <mergeCell ref="AO72:AT72"/>
    <mergeCell ref="AU67:AZ67"/>
    <mergeCell ref="AU65:AZ65"/>
    <mergeCell ref="G68:S68"/>
    <mergeCell ref="A43:C44"/>
    <mergeCell ref="AO75:AT75"/>
    <mergeCell ref="AU76:AZ76"/>
    <mergeCell ref="AO76:AT76"/>
    <mergeCell ref="AD46:AK46"/>
    <mergeCell ref="A70:F70"/>
    <mergeCell ref="AO67:AT67"/>
    <mergeCell ref="Y54:AF55"/>
    <mergeCell ref="AG54:AN55"/>
    <mergeCell ref="Q56:X56"/>
    <mergeCell ref="AG56:AN56"/>
    <mergeCell ref="AG58:AN58"/>
    <mergeCell ref="T69:X69"/>
    <mergeCell ref="Y65:AH65"/>
    <mergeCell ref="AI65:AN65"/>
    <mergeCell ref="AI68:AN68"/>
    <mergeCell ref="T68:X68"/>
    <mergeCell ref="G67:S67"/>
    <mergeCell ref="G66:S66"/>
    <mergeCell ref="T70:X70"/>
    <mergeCell ref="Y57:AF57"/>
    <mergeCell ref="AG57:AN57"/>
    <mergeCell ref="AI70:AN70"/>
    <mergeCell ref="Y70:AH70"/>
    <mergeCell ref="AI71:AN71"/>
    <mergeCell ref="T67:X67"/>
    <mergeCell ref="T66:X66"/>
    <mergeCell ref="A62:BL62"/>
    <mergeCell ref="A67:F67"/>
    <mergeCell ref="AI69:AN69"/>
    <mergeCell ref="Y69:AH69"/>
    <mergeCell ref="AI67:AN67"/>
    <mergeCell ref="A71:F71"/>
    <mergeCell ref="D45:AC45"/>
    <mergeCell ref="G71:S71"/>
    <mergeCell ref="T71:X71"/>
    <mergeCell ref="Q57:X57"/>
    <mergeCell ref="G70:S70"/>
    <mergeCell ref="Y67:AH67"/>
  </mergeCells>
  <phoneticPr fontId="17" type="noConversion"/>
  <conditionalFormatting sqref="AI66:AZ78">
    <cfRule type="cellIs" dxfId="2" priority="1" stopIfTrue="1" operator="equal">
      <formula>#REF!</formula>
    </cfRule>
  </conditionalFormatting>
  <pageMargins left="0.70866141732283472" right="0.11811023622047245" top="0.27559055118110237" bottom="0.39370078740157483" header="0.31496062992125984" footer="0.31496062992125984"/>
  <pageSetup paperSize="9" scale="62" orientation="landscape" copies="2" r:id="rId1"/>
  <rowBreaks count="1" manualBreakCount="1">
    <brk id="40" max="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КПК1410180</vt:lpstr>
      <vt:lpstr>КПК0712010</vt:lpstr>
      <vt:lpstr>КПК0712030</vt:lpstr>
      <vt:lpstr>КПК0712100</vt:lpstr>
      <vt:lpstr>КПК0712111</vt:lpstr>
      <vt:lpstr>КПК0712151</vt:lpstr>
      <vt:lpstr>КПК0712152</vt:lpstr>
      <vt:lpstr>КПК0712144</vt:lpstr>
      <vt:lpstr>КПК 0710160</vt:lpstr>
      <vt:lpstr>КПК0713210</vt:lpstr>
      <vt:lpstr>КПК0717322</vt:lpstr>
      <vt:lpstr>КПК0717363</vt:lpstr>
      <vt:lpstr>'КПК 0710160'!Область_печати</vt:lpstr>
      <vt:lpstr>КПК0712010!Область_печати</vt:lpstr>
      <vt:lpstr>КПК0712030!Область_печати</vt:lpstr>
      <vt:lpstr>КПК0713210!Область_печати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2020-08-31T08:49:46Z</cp:lastPrinted>
  <dcterms:created xsi:type="dcterms:W3CDTF">2016-08-15T09:54:21Z</dcterms:created>
  <dcterms:modified xsi:type="dcterms:W3CDTF">2020-08-31T12:46:13Z</dcterms:modified>
</cp:coreProperties>
</file>