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товець\Інформації\2024\Квартальна надходження і використання благодійних пожертв від фізичних та юридичних осіб\"/>
    </mc:Choice>
  </mc:AlternateContent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Лист1!$A$2:$K$93</definedName>
  </definedNames>
  <calcPr calcId="162913" fullPrecision="0"/>
</workbook>
</file>

<file path=xl/calcChain.xml><?xml version="1.0" encoding="utf-8"?>
<calcChain xmlns="http://schemas.openxmlformats.org/spreadsheetml/2006/main">
  <c r="H87" i="1" l="1"/>
  <c r="K87" i="1" l="1"/>
  <c r="K86" i="1"/>
  <c r="K65" i="1"/>
  <c r="K64" i="1"/>
  <c r="K85" i="1"/>
  <c r="J86" i="1"/>
  <c r="F87" i="1"/>
  <c r="F85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C87" i="1" l="1"/>
  <c r="C86" i="1"/>
  <c r="F65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66" i="1"/>
  <c r="D87" i="1"/>
  <c r="F86" i="1"/>
  <c r="D86" i="1"/>
  <c r="F77" i="1"/>
  <c r="F78" i="1"/>
  <c r="F79" i="1"/>
  <c r="F80" i="1"/>
  <c r="F81" i="1"/>
  <c r="F82" i="1"/>
  <c r="F83" i="1"/>
  <c r="F84" i="1"/>
  <c r="H86" i="1"/>
  <c r="F67" i="1"/>
  <c r="F68" i="1"/>
  <c r="F69" i="1"/>
  <c r="F70" i="1"/>
  <c r="F71" i="1"/>
  <c r="F72" i="1"/>
  <c r="F73" i="1"/>
  <c r="F74" i="1"/>
  <c r="F75" i="1"/>
  <c r="F76" i="1"/>
  <c r="F66" i="1"/>
  <c r="D65" i="1" l="1"/>
  <c r="F21" i="1" l="1"/>
  <c r="H65" i="1"/>
  <c r="C65" i="1"/>
  <c r="F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I53" i="1"/>
  <c r="J53" i="1"/>
  <c r="I52" i="1"/>
  <c r="J52" i="1"/>
  <c r="I51" i="1"/>
  <c r="J51" i="1"/>
  <c r="I50" i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I41" i="1"/>
  <c r="F41" i="1"/>
  <c r="J41" i="1" s="1"/>
  <c r="J42" i="1" l="1"/>
  <c r="J65" i="1" s="1"/>
  <c r="J87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40" i="1" s="1"/>
  <c r="F9" i="1" l="1"/>
  <c r="F10" i="1"/>
  <c r="F11" i="1"/>
  <c r="F12" i="1"/>
  <c r="F13" i="1"/>
  <c r="F14" i="1"/>
  <c r="F15" i="1"/>
  <c r="F16" i="1"/>
  <c r="F17" i="1"/>
  <c r="J17" i="1" s="1"/>
  <c r="F18" i="1"/>
  <c r="J18" i="1" s="1"/>
  <c r="F19" i="1"/>
  <c r="J19" i="1" s="1"/>
  <c r="F20" i="1"/>
  <c r="J20" i="1" s="1"/>
  <c r="J21" i="1"/>
  <c r="F22" i="1"/>
  <c r="F23" i="1"/>
  <c r="J30" i="1" l="1"/>
  <c r="J28" i="1"/>
  <c r="J29" i="1"/>
  <c r="J31" i="1"/>
  <c r="J32" i="1"/>
  <c r="I28" i="1"/>
  <c r="I29" i="1"/>
  <c r="I30" i="1"/>
  <c r="I31" i="1"/>
  <c r="I32" i="1"/>
  <c r="H40" i="1" l="1"/>
  <c r="C40" i="1"/>
  <c r="F39" i="1"/>
  <c r="K39" i="1" s="1"/>
  <c r="J35" i="1"/>
  <c r="J26" i="1"/>
  <c r="J15" i="1"/>
  <c r="J11" i="1"/>
  <c r="F8" i="1"/>
  <c r="I22" i="1"/>
  <c r="I23" i="1"/>
  <c r="I24" i="1"/>
  <c r="I25" i="1"/>
  <c r="I26" i="1"/>
  <c r="I27" i="1"/>
  <c r="I33" i="1"/>
  <c r="I34" i="1"/>
  <c r="I35" i="1"/>
  <c r="I36" i="1"/>
  <c r="I37" i="1"/>
  <c r="I38" i="1"/>
  <c r="J9" i="1"/>
  <c r="J10" i="1"/>
  <c r="J12" i="1"/>
  <c r="J13" i="1"/>
  <c r="J14" i="1"/>
  <c r="J16" i="1"/>
  <c r="J22" i="1"/>
  <c r="J23" i="1"/>
  <c r="J24" i="1"/>
  <c r="J25" i="1"/>
  <c r="J27" i="1"/>
  <c r="J33" i="1"/>
  <c r="J34" i="1"/>
  <c r="J36" i="1"/>
  <c r="J37" i="1"/>
  <c r="J38" i="1"/>
  <c r="I8" i="1"/>
  <c r="F40" i="1" l="1"/>
  <c r="J8" i="1"/>
  <c r="J40" i="1" s="1"/>
  <c r="K40" i="1" l="1"/>
</calcChain>
</file>

<file path=xl/sharedStrings.xml><?xml version="1.0" encoding="utf-8"?>
<sst xmlns="http://schemas.openxmlformats.org/spreadsheetml/2006/main" count="141" uniqueCount="103">
  <si>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</si>
  <si>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</si>
  <si>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</si>
  <si>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</si>
  <si>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Всього за рік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</si>
  <si>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</si>
  <si>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</si>
  <si>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</si>
  <si>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</si>
  <si>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</si>
  <si>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</si>
  <si>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</si>
  <si>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</si>
  <si>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</si>
  <si>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</si>
  <si>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</si>
  <si>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х</t>
  </si>
  <si>
    <t>БФ "Допомога і підтримка"</t>
  </si>
  <si>
    <t>Головний бухгалтер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</si>
  <si>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</si>
  <si>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</si>
  <si>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</si>
  <si>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</si>
  <si>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Котовець, 0969835451</t>
  </si>
  <si>
    <t>будівельні матеріали</t>
  </si>
  <si>
    <t>медикаменти</t>
  </si>
  <si>
    <t>фізичні особи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</si>
  <si>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</si>
  <si>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</si>
  <si>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</si>
  <si>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</si>
  <si>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медикаменти та вироби медичного призначення</t>
  </si>
  <si>
    <t>продукти харчування</t>
  </si>
  <si>
    <t>разом І квартал</t>
  </si>
  <si>
    <t>кондиціонер</t>
  </si>
  <si>
    <t>шафа витяжна</t>
  </si>
  <si>
    <t>мийка для лабораторії</t>
  </si>
  <si>
    <t>канцтовари, бланкова продукція</t>
  </si>
  <si>
    <t>візки для збору білизни та сміття</t>
  </si>
  <si>
    <t>жалюзі</t>
  </si>
  <si>
    <t>запасні частини до медичного обладнання</t>
  </si>
  <si>
    <t>інше</t>
  </si>
  <si>
    <t>амплікатор (апарат для генетики)</t>
  </si>
  <si>
    <t>Муравський Петро Петрович</t>
  </si>
  <si>
    <t>БО "Благодійний фонд "Місія Україна"</t>
  </si>
  <si>
    <t xml:space="preserve"> Комунальна установа "Обласна база спеціального медичного постачання" РОР</t>
  </si>
  <si>
    <t>БО "БФ " Національна агенція гуманітарної допомоги "Здорові"</t>
  </si>
  <si>
    <t>ФОП Лапюк Марія</t>
  </si>
  <si>
    <t>КНП "Сарненська центральна районна лікарня" СМР</t>
  </si>
  <si>
    <t>ТзОВ "Гледфарм ЛТД"</t>
  </si>
  <si>
    <t>ЮНІСЕФ</t>
  </si>
  <si>
    <t>ТзОВ "Фірма "Волиньфарм"</t>
  </si>
  <si>
    <t>КП "Обласний перинатальний центр" РОР</t>
  </si>
  <si>
    <t>КНП "Пологовий будинок" ДМР</t>
  </si>
  <si>
    <t>БО "Благодійний фонд "Здоровя жінки і планування сімї"</t>
  </si>
  <si>
    <t xml:space="preserve">Громадська організація «Рівне-Такмед» </t>
  </si>
  <si>
    <t>FUNDACJA LIFE, UL.RACTAWICKA 10, 02-061, WARSZAWA, POLSKA, ПОЛЬЩА</t>
  </si>
  <si>
    <t>рушники</t>
  </si>
  <si>
    <t>вироби медичного призначення</t>
  </si>
  <si>
    <t>гніздо для позиціонування, укладка для положення  на животі, мультифункціональна укладка</t>
  </si>
  <si>
    <t>шприц інєкційний 1 мл. стерильний одноразовий</t>
  </si>
  <si>
    <t>холодильник</t>
  </si>
  <si>
    <t>медичний інструментарій</t>
  </si>
  <si>
    <t>медінструментарій, антисептики, вироби медичного призначення</t>
  </si>
  <si>
    <t>комплекти для новонароджених, засоби гігієни</t>
  </si>
  <si>
    <t>бланкова продукція, медикаменти, послуги</t>
  </si>
  <si>
    <t>Директор</t>
  </si>
  <si>
    <t>медичне обладнання</t>
  </si>
  <si>
    <t>запчастини, ПММ</t>
  </si>
  <si>
    <t>комп'ютери</t>
  </si>
  <si>
    <t>візок медичний для перевезення їжі</t>
  </si>
  <si>
    <t>КНП ЦПМСД "Північний" РМР</t>
  </si>
  <si>
    <t>ТзОВ "ТЕДДІ ГРУПП"</t>
  </si>
  <si>
    <t>ГО "Український патріот"</t>
  </si>
  <si>
    <t>Благодійний фонд "Інститут розвитку сімї та дитини"</t>
  </si>
  <si>
    <t>Корпорація "Братерство без кордонів -Україна"</t>
  </si>
  <si>
    <t>ТОВ "Шредер"</t>
  </si>
  <si>
    <t>Миронюк Олена Петрівна</t>
  </si>
  <si>
    <t>Комунальна установа "Обласна база спеціального медичного постачання" РОР</t>
  </si>
  <si>
    <t>вага</t>
  </si>
  <si>
    <t>неонатальний інкубатор</t>
  </si>
  <si>
    <t>канцтовари</t>
  </si>
  <si>
    <t>світильники</t>
  </si>
  <si>
    <t>меблі, побутова та орг. техніка</t>
  </si>
  <si>
    <t>підгузки</t>
  </si>
  <si>
    <t>разом ІІ квартал</t>
  </si>
  <si>
    <t>ІІ квартал</t>
  </si>
  <si>
    <t xml:space="preserve"> КНП "ПОЛОГОВИЙ БУДИНОК" РМР  ЗА 9 МІСЯЦІВ 2024 РОКУ</t>
  </si>
  <si>
    <t>БО Мережа 100 відсотків життя Рівне</t>
  </si>
  <si>
    <t>ФОП Курта Юлія Юріївна</t>
  </si>
  <si>
    <t>Рівненська міська організація Товариства Червоного Хреста</t>
  </si>
  <si>
    <t>Волонтерський штаб за адресою м. Рівне, вул Присадибна, 7б</t>
  </si>
  <si>
    <t>БО "Фонд Віктора Шакирзяна"</t>
  </si>
  <si>
    <t>Благодійний Фонд "Інститут розвитку сімї та дитини"</t>
  </si>
  <si>
    <t>бінокулярний мікроскоп</t>
  </si>
  <si>
    <t>апарат ШВЛ, реаніматор для новонароджених, повітряний компресор</t>
  </si>
  <si>
    <t>компютерне обладнання</t>
  </si>
  <si>
    <t>стерильні серветки, шприци</t>
  </si>
  <si>
    <t>вироби медичного призначення (маски, жіночі засоби гігієни, антисептик, дитяче взуття)</t>
  </si>
  <si>
    <t>дитяче харчування</t>
  </si>
  <si>
    <t>індивідуальний комплект</t>
  </si>
  <si>
    <t>разом ІІІ квартал</t>
  </si>
  <si>
    <t>ІІІ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</si>
</sst>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0" borderId="0" xfId="0" applyFont="1" applyAlignment="1"/>
    <xf numFmtId="0" fontId="8" fillId="0" borderId="0" xfId="0" applyFont="1" applyAlignment="1"/>
    <xf numFmtId="0" fontId="6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2" fontId="1" fillId="0" borderId="10" xfId="0" applyNumberFormat="1" applyFont="1" applyBorder="1"/>
    <xf numFmtId="0" fontId="3" fillId="0" borderId="14" xfId="0" applyFont="1" applyBorder="1"/>
    <xf numFmtId="0" fontId="1" fillId="0" borderId="15" xfId="0" applyFont="1" applyBorder="1"/>
    <xf numFmtId="2" fontId="3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1" fillId="0" borderId="16" xfId="0" applyNumberFormat="1" applyFont="1" applyBorder="1" applyAlignment="1">
      <alignment horizontal="right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3" fontId="9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3" fillId="0" borderId="17" xfId="0" applyNumberFormat="1" applyFont="1" applyBorder="1"/>
    <xf numFmtId="2" fontId="7" fillId="2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 vertical="center"/>
    </xf>
    <xf numFmtId="2" fontId="1" fillId="0" borderId="17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0" xfId="0" applyFont="1" applyAlignment="1"/>
    <xf numFmtId="0" fontId="8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8"/>
  <sheetViews>
    <sheetView tabSelected="1" view="pageBreakPreview" topLeftCell="A43" zoomScaleNormal="100" zoomScaleSheetLayoutView="100" workbookViewId="0">
      <selection activeCell="B91" sqref="B91:D91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3" ht="15.75" x14ac:dyDescent="0.2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3" ht="19.5" customHeight="1" x14ac:dyDescent="0.25">
      <c r="A4" s="49" t="s">
        <v>87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3" ht="19.5" customHeight="1" thickBo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3" ht="36" customHeight="1" x14ac:dyDescent="0.25">
      <c r="A6" s="52" t="s">
        <v>2</v>
      </c>
      <c r="B6" s="50" t="s">
        <v>5</v>
      </c>
      <c r="C6" s="50" t="s">
        <v>19</v>
      </c>
      <c r="D6" s="50"/>
      <c r="E6" s="50"/>
      <c r="F6" s="50" t="s">
        <v>9</v>
      </c>
      <c r="G6" s="50" t="s">
        <v>10</v>
      </c>
      <c r="H6" s="50"/>
      <c r="I6" s="50"/>
      <c r="J6" s="50"/>
      <c r="K6" s="55" t="s">
        <v>15</v>
      </c>
    </row>
    <row r="7" spans="1:13" ht="63.75" customHeight="1" x14ac:dyDescent="0.25">
      <c r="A7" s="53"/>
      <c r="B7" s="51"/>
      <c r="C7" s="19" t="s">
        <v>6</v>
      </c>
      <c r="D7" s="19" t="s">
        <v>7</v>
      </c>
      <c r="E7" s="19" t="s">
        <v>8</v>
      </c>
      <c r="F7" s="54"/>
      <c r="G7" s="3" t="s">
        <v>11</v>
      </c>
      <c r="H7" s="3" t="s">
        <v>12</v>
      </c>
      <c r="I7" s="3" t="s">
        <v>13</v>
      </c>
      <c r="J7" s="3" t="s">
        <v>14</v>
      </c>
      <c r="K7" s="56"/>
    </row>
    <row r="8" spans="1:13" ht="25.5" x14ac:dyDescent="0.25">
      <c r="A8" s="57" t="s">
        <v>3</v>
      </c>
      <c r="B8" s="63" t="s">
        <v>17</v>
      </c>
      <c r="C8" s="1"/>
      <c r="D8" s="12">
        <v>934.16</v>
      </c>
      <c r="E8" s="13" t="s">
        <v>27</v>
      </c>
      <c r="F8" s="12">
        <f>C8+D8</f>
        <v>934.16</v>
      </c>
      <c r="G8" s="15"/>
      <c r="H8" s="12"/>
      <c r="I8" s="13" t="str">
        <f>E8</f>
        <v>медикаменти, вироби медичного призначення</v>
      </c>
      <c r="J8" s="4">
        <f>F8</f>
        <v>934.16</v>
      </c>
      <c r="K8" s="20"/>
    </row>
    <row r="9" spans="1:13" x14ac:dyDescent="0.25">
      <c r="A9" s="58"/>
      <c r="B9" s="64"/>
      <c r="C9" s="1"/>
      <c r="D9" s="12">
        <v>17</v>
      </c>
      <c r="E9" s="13" t="s">
        <v>32</v>
      </c>
      <c r="F9" s="12">
        <f t="shared" ref="F9:F23" si="0">C9+D9</f>
        <v>17</v>
      </c>
      <c r="G9" s="15"/>
      <c r="H9" s="12"/>
      <c r="I9" s="13" t="str">
        <f t="shared" ref="I9:I21" si="1">E9</f>
        <v>продукти харчування</v>
      </c>
      <c r="J9" s="4">
        <f t="shared" ref="J9:J38" si="2">F9</f>
        <v>17</v>
      </c>
      <c r="K9" s="20"/>
      <c r="M9" s="2"/>
    </row>
    <row r="10" spans="1:13" x14ac:dyDescent="0.25">
      <c r="A10" s="58"/>
      <c r="B10" s="64"/>
      <c r="C10" s="1"/>
      <c r="D10" s="12">
        <v>135.01</v>
      </c>
      <c r="E10" s="13" t="s">
        <v>34</v>
      </c>
      <c r="F10" s="12">
        <f t="shared" si="0"/>
        <v>135.01</v>
      </c>
      <c r="G10" s="15"/>
      <c r="H10" s="12"/>
      <c r="I10" s="13" t="str">
        <f t="shared" si="1"/>
        <v>кондиціонер</v>
      </c>
      <c r="J10" s="4">
        <f t="shared" si="2"/>
        <v>135.01</v>
      </c>
      <c r="K10" s="20"/>
      <c r="M10" s="2"/>
    </row>
    <row r="11" spans="1:13" x14ac:dyDescent="0.25">
      <c r="A11" s="58"/>
      <c r="B11" s="64"/>
      <c r="C11" s="1"/>
      <c r="D11" s="12">
        <v>306</v>
      </c>
      <c r="E11" s="13" t="s">
        <v>35</v>
      </c>
      <c r="F11" s="12">
        <f t="shared" si="0"/>
        <v>306</v>
      </c>
      <c r="G11" s="15"/>
      <c r="H11" s="12"/>
      <c r="I11" s="13" t="str">
        <f t="shared" si="1"/>
        <v>шафа витяжна</v>
      </c>
      <c r="J11" s="4">
        <f t="shared" si="2"/>
        <v>306</v>
      </c>
      <c r="K11" s="20"/>
    </row>
    <row r="12" spans="1:13" x14ac:dyDescent="0.25">
      <c r="A12" s="58"/>
      <c r="B12" s="64"/>
      <c r="C12" s="1"/>
      <c r="D12" s="12">
        <v>17.16</v>
      </c>
      <c r="E12" s="13" t="s">
        <v>36</v>
      </c>
      <c r="F12" s="12">
        <f t="shared" si="0"/>
        <v>17.16</v>
      </c>
      <c r="G12" s="15"/>
      <c r="H12" s="12"/>
      <c r="I12" s="13" t="str">
        <f t="shared" si="1"/>
        <v>мийка для лабораторії</v>
      </c>
      <c r="J12" s="4">
        <f t="shared" si="2"/>
        <v>17.16</v>
      </c>
      <c r="K12" s="20"/>
    </row>
    <row r="13" spans="1:13" x14ac:dyDescent="0.25">
      <c r="A13" s="58"/>
      <c r="B13" s="64"/>
      <c r="C13" s="1"/>
      <c r="D13" s="12">
        <v>191.98</v>
      </c>
      <c r="E13" s="14" t="s">
        <v>37</v>
      </c>
      <c r="F13" s="12">
        <f t="shared" si="0"/>
        <v>191.98</v>
      </c>
      <c r="G13" s="15"/>
      <c r="H13" s="12"/>
      <c r="I13" s="13" t="str">
        <f t="shared" si="1"/>
        <v>канцтовари, бланкова продукція</v>
      </c>
      <c r="J13" s="4">
        <f t="shared" si="2"/>
        <v>191.98</v>
      </c>
      <c r="K13" s="20"/>
    </row>
    <row r="14" spans="1:13" x14ac:dyDescent="0.25">
      <c r="A14" s="58"/>
      <c r="B14" s="64"/>
      <c r="C14" s="1"/>
      <c r="D14" s="12">
        <v>171.08</v>
      </c>
      <c r="E14" s="14" t="s">
        <v>29</v>
      </c>
      <c r="F14" s="12">
        <f t="shared" si="0"/>
        <v>171.08</v>
      </c>
      <c r="G14" s="15"/>
      <c r="H14" s="12"/>
      <c r="I14" s="13" t="str">
        <f t="shared" si="1"/>
        <v>мякий інвентар</v>
      </c>
      <c r="J14" s="4">
        <f t="shared" si="2"/>
        <v>171.08</v>
      </c>
      <c r="K14" s="20"/>
    </row>
    <row r="15" spans="1:13" x14ac:dyDescent="0.25">
      <c r="A15" s="58"/>
      <c r="B15" s="64"/>
      <c r="C15" s="1"/>
      <c r="D15" s="12">
        <v>73.81</v>
      </c>
      <c r="E15" s="14" t="s">
        <v>38</v>
      </c>
      <c r="F15" s="12">
        <f t="shared" si="0"/>
        <v>73.81</v>
      </c>
      <c r="G15" s="15"/>
      <c r="H15" s="12"/>
      <c r="I15" s="13" t="str">
        <f t="shared" si="1"/>
        <v>візки для збору білизни та сміття</v>
      </c>
      <c r="J15" s="4">
        <f t="shared" si="2"/>
        <v>73.81</v>
      </c>
      <c r="K15" s="20"/>
    </row>
    <row r="16" spans="1:13" x14ac:dyDescent="0.25">
      <c r="A16" s="58"/>
      <c r="B16" s="64"/>
      <c r="C16" s="1"/>
      <c r="D16" s="12">
        <v>393.43</v>
      </c>
      <c r="E16" s="13" t="s">
        <v>24</v>
      </c>
      <c r="F16" s="12">
        <f t="shared" si="0"/>
        <v>393.43</v>
      </c>
      <c r="G16" s="15"/>
      <c r="H16" s="12"/>
      <c r="I16" s="13" t="str">
        <f t="shared" si="1"/>
        <v>будівельні матеріали</v>
      </c>
      <c r="J16" s="4">
        <f t="shared" si="2"/>
        <v>393.43</v>
      </c>
      <c r="K16" s="20"/>
    </row>
    <row r="17" spans="1:13" x14ac:dyDescent="0.25">
      <c r="A17" s="58"/>
      <c r="B17" s="64"/>
      <c r="C17" s="1"/>
      <c r="D17" s="12">
        <v>1154.96</v>
      </c>
      <c r="E17" s="13" t="s">
        <v>30</v>
      </c>
      <c r="F17" s="12">
        <f t="shared" si="0"/>
        <v>1154.96</v>
      </c>
      <c r="G17" s="15"/>
      <c r="H17" s="12"/>
      <c r="I17" s="13" t="str">
        <f t="shared" si="1"/>
        <v>господарські товари</v>
      </c>
      <c r="J17" s="4">
        <f t="shared" si="2"/>
        <v>1154.96</v>
      </c>
      <c r="K17" s="20"/>
    </row>
    <row r="18" spans="1:13" x14ac:dyDescent="0.25">
      <c r="A18" s="58"/>
      <c r="B18" s="64"/>
      <c r="C18" s="1"/>
      <c r="D18" s="12">
        <v>31.09</v>
      </c>
      <c r="E18" s="13" t="s">
        <v>39</v>
      </c>
      <c r="F18" s="12">
        <f t="shared" si="0"/>
        <v>31.09</v>
      </c>
      <c r="G18" s="15"/>
      <c r="H18" s="12"/>
      <c r="I18" s="13" t="str">
        <f t="shared" si="1"/>
        <v>жалюзі</v>
      </c>
      <c r="J18" s="4">
        <f t="shared" si="2"/>
        <v>31.09</v>
      </c>
      <c r="K18" s="20"/>
    </row>
    <row r="19" spans="1:13" x14ac:dyDescent="0.25">
      <c r="A19" s="58"/>
      <c r="B19" s="64"/>
      <c r="C19" s="1"/>
      <c r="D19" s="12">
        <v>31.83</v>
      </c>
      <c r="E19" s="13" t="s">
        <v>28</v>
      </c>
      <c r="F19" s="12">
        <f t="shared" si="0"/>
        <v>31.83</v>
      </c>
      <c r="G19" s="15"/>
      <c r="H19" s="12"/>
      <c r="I19" s="13" t="str">
        <f t="shared" si="1"/>
        <v>побутова техніка</v>
      </c>
      <c r="J19" s="4">
        <f t="shared" si="2"/>
        <v>31.83</v>
      </c>
      <c r="K19" s="20"/>
    </row>
    <row r="20" spans="1:13" x14ac:dyDescent="0.25">
      <c r="A20" s="58"/>
      <c r="B20" s="64"/>
      <c r="C20" s="1"/>
      <c r="D20" s="12">
        <v>1150.83</v>
      </c>
      <c r="E20" s="13" t="s">
        <v>20</v>
      </c>
      <c r="F20" s="12">
        <f t="shared" si="0"/>
        <v>1150.83</v>
      </c>
      <c r="G20" s="15"/>
      <c r="H20" s="12"/>
      <c r="I20" s="13" t="str">
        <f t="shared" si="1"/>
        <v>меблі</v>
      </c>
      <c r="J20" s="4">
        <f t="shared" si="2"/>
        <v>1150.83</v>
      </c>
      <c r="K20" s="20"/>
    </row>
    <row r="21" spans="1:13" x14ac:dyDescent="0.25">
      <c r="A21" s="58"/>
      <c r="B21" s="64"/>
      <c r="C21" s="1"/>
      <c r="D21" s="12">
        <v>333</v>
      </c>
      <c r="E21" s="13" t="s">
        <v>42</v>
      </c>
      <c r="F21" s="12">
        <f>C21+D21</f>
        <v>333</v>
      </c>
      <c r="G21" s="15"/>
      <c r="H21" s="12"/>
      <c r="I21" s="13" t="str">
        <f t="shared" si="1"/>
        <v>амплікатор (апарат для генетики)</v>
      </c>
      <c r="J21" s="4">
        <f t="shared" si="2"/>
        <v>333</v>
      </c>
      <c r="K21" s="20"/>
    </row>
    <row r="22" spans="1:13" ht="25.5" x14ac:dyDescent="0.25">
      <c r="A22" s="58"/>
      <c r="B22" s="64"/>
      <c r="C22" s="1"/>
      <c r="D22" s="12">
        <v>246.21</v>
      </c>
      <c r="E22" s="13" t="s">
        <v>40</v>
      </c>
      <c r="F22" s="12">
        <f t="shared" si="0"/>
        <v>246.21</v>
      </c>
      <c r="G22" s="15"/>
      <c r="H22" s="12"/>
      <c r="I22" s="13" t="str">
        <f t="shared" ref="I22:I38" si="3">E22</f>
        <v>запасні частини до медичного обладнання</v>
      </c>
      <c r="J22" s="4">
        <f t="shared" si="2"/>
        <v>246.21</v>
      </c>
      <c r="K22" s="20"/>
    </row>
    <row r="23" spans="1:13" x14ac:dyDescent="0.25">
      <c r="A23" s="58"/>
      <c r="B23" s="65"/>
      <c r="C23" s="1"/>
      <c r="D23" s="12">
        <f>51.53-0.04</f>
        <v>51.49</v>
      </c>
      <c r="E23" s="13" t="s">
        <v>41</v>
      </c>
      <c r="F23" s="12">
        <f t="shared" si="0"/>
        <v>51.49</v>
      </c>
      <c r="G23" s="15"/>
      <c r="H23" s="12"/>
      <c r="I23" s="13" t="str">
        <f t="shared" si="3"/>
        <v>інше</v>
      </c>
      <c r="J23" s="4">
        <f t="shared" si="2"/>
        <v>51.49</v>
      </c>
      <c r="K23" s="20"/>
    </row>
    <row r="24" spans="1:13" x14ac:dyDescent="0.25">
      <c r="A24" s="58"/>
      <c r="B24" s="11" t="s">
        <v>43</v>
      </c>
      <c r="C24" s="1"/>
      <c r="D24" s="12">
        <v>10.92</v>
      </c>
      <c r="E24" s="13" t="s">
        <v>57</v>
      </c>
      <c r="F24" s="12">
        <v>10.92</v>
      </c>
      <c r="G24" s="15"/>
      <c r="H24" s="12"/>
      <c r="I24" s="13" t="str">
        <f t="shared" si="3"/>
        <v>рушники</v>
      </c>
      <c r="J24" s="4">
        <f t="shared" si="2"/>
        <v>10.92</v>
      </c>
      <c r="K24" s="20"/>
    </row>
    <row r="25" spans="1:13" x14ac:dyDescent="0.25">
      <c r="A25" s="58"/>
      <c r="B25" s="13" t="s">
        <v>44</v>
      </c>
      <c r="C25" s="1"/>
      <c r="D25" s="12">
        <v>7.5</v>
      </c>
      <c r="E25" s="13" t="s">
        <v>32</v>
      </c>
      <c r="F25" s="12">
        <v>7.5</v>
      </c>
      <c r="G25" s="15"/>
      <c r="H25" s="12"/>
      <c r="I25" s="13" t="str">
        <f t="shared" si="3"/>
        <v>продукти харчування</v>
      </c>
      <c r="J25" s="4">
        <f t="shared" si="2"/>
        <v>7.5</v>
      </c>
      <c r="K25" s="20"/>
      <c r="M25" s="2"/>
    </row>
    <row r="26" spans="1:13" ht="25.5" x14ac:dyDescent="0.25">
      <c r="A26" s="58"/>
      <c r="B26" s="13" t="s">
        <v>45</v>
      </c>
      <c r="C26" s="1"/>
      <c r="D26" s="12">
        <v>1</v>
      </c>
      <c r="E26" s="13" t="s">
        <v>58</v>
      </c>
      <c r="F26" s="12">
        <v>1</v>
      </c>
      <c r="G26" s="11"/>
      <c r="H26" s="12"/>
      <c r="I26" s="13" t="str">
        <f t="shared" si="3"/>
        <v>вироби медичного призначення</v>
      </c>
      <c r="J26" s="4">
        <f t="shared" si="2"/>
        <v>1</v>
      </c>
      <c r="K26" s="20"/>
      <c r="M26" s="2"/>
    </row>
    <row r="27" spans="1:13" ht="25.5" x14ac:dyDescent="0.25">
      <c r="A27" s="58"/>
      <c r="B27" s="13" t="s">
        <v>46</v>
      </c>
      <c r="C27" s="1"/>
      <c r="D27" s="12">
        <v>104.91</v>
      </c>
      <c r="E27" s="13" t="s">
        <v>58</v>
      </c>
      <c r="F27" s="12">
        <v>104.91</v>
      </c>
      <c r="G27" s="11"/>
      <c r="H27" s="12"/>
      <c r="I27" s="13" t="str">
        <f t="shared" si="3"/>
        <v>вироби медичного призначення</v>
      </c>
      <c r="J27" s="4">
        <f t="shared" si="2"/>
        <v>104.91</v>
      </c>
      <c r="K27" s="20"/>
      <c r="M27" s="2"/>
    </row>
    <row r="28" spans="1:13" ht="42.75" customHeight="1" x14ac:dyDescent="0.25">
      <c r="A28" s="58"/>
      <c r="B28" s="11" t="s">
        <v>47</v>
      </c>
      <c r="C28" s="1"/>
      <c r="D28" s="12">
        <v>4.41</v>
      </c>
      <c r="E28" s="14" t="s">
        <v>59</v>
      </c>
      <c r="F28" s="12">
        <v>4.41</v>
      </c>
      <c r="G28" s="11"/>
      <c r="H28" s="12"/>
      <c r="I28" s="13" t="str">
        <f t="shared" si="3"/>
        <v>гніздо для позиціонування, укладка для положення  на животі, мультифункціональна укладка</v>
      </c>
      <c r="J28" s="4">
        <f t="shared" si="2"/>
        <v>4.41</v>
      </c>
      <c r="K28" s="20"/>
      <c r="M28" s="2"/>
    </row>
    <row r="29" spans="1:13" ht="23.25" customHeight="1" x14ac:dyDescent="0.25">
      <c r="A29" s="58"/>
      <c r="B29" s="11" t="s">
        <v>48</v>
      </c>
      <c r="C29" s="1"/>
      <c r="D29" s="12">
        <v>16.100000000000001</v>
      </c>
      <c r="E29" s="14" t="s">
        <v>60</v>
      </c>
      <c r="F29" s="12">
        <v>16.100000000000001</v>
      </c>
      <c r="G29" s="11"/>
      <c r="H29" s="12"/>
      <c r="I29" s="13" t="str">
        <f t="shared" si="3"/>
        <v>шприц інєкційний 1 мл. стерильний одноразовий</v>
      </c>
      <c r="J29" s="4">
        <f t="shared" si="2"/>
        <v>16.100000000000001</v>
      </c>
      <c r="K29" s="20"/>
      <c r="M29" s="2"/>
    </row>
    <row r="30" spans="1:13" ht="16.5" customHeight="1" x14ac:dyDescent="0.25">
      <c r="A30" s="58"/>
      <c r="B30" s="11" t="s">
        <v>49</v>
      </c>
      <c r="C30" s="1"/>
      <c r="D30" s="12">
        <v>8.1</v>
      </c>
      <c r="E30" s="14" t="s">
        <v>25</v>
      </c>
      <c r="F30" s="12">
        <v>8.1</v>
      </c>
      <c r="G30" s="11"/>
      <c r="H30" s="12"/>
      <c r="I30" s="13" t="str">
        <f t="shared" si="3"/>
        <v>медикаменти</v>
      </c>
      <c r="J30" s="4">
        <f t="shared" si="2"/>
        <v>8.1</v>
      </c>
      <c r="K30" s="20"/>
      <c r="M30" s="2"/>
    </row>
    <row r="31" spans="1:13" ht="16.5" customHeight="1" x14ac:dyDescent="0.25">
      <c r="A31" s="58"/>
      <c r="B31" s="11" t="s">
        <v>50</v>
      </c>
      <c r="C31" s="1"/>
      <c r="D31" s="12">
        <v>49.9</v>
      </c>
      <c r="E31" s="14" t="s">
        <v>61</v>
      </c>
      <c r="F31" s="12">
        <v>49.9</v>
      </c>
      <c r="G31" s="11"/>
      <c r="H31" s="12"/>
      <c r="I31" s="13" t="str">
        <f t="shared" si="3"/>
        <v>холодильник</v>
      </c>
      <c r="J31" s="4">
        <f t="shared" si="2"/>
        <v>49.9</v>
      </c>
      <c r="K31" s="20"/>
      <c r="M31" s="2"/>
    </row>
    <row r="32" spans="1:13" ht="16.5" customHeight="1" x14ac:dyDescent="0.25">
      <c r="A32" s="58"/>
      <c r="B32" s="11" t="s">
        <v>51</v>
      </c>
      <c r="C32" s="1"/>
      <c r="D32" s="12">
        <v>3.82</v>
      </c>
      <c r="E32" s="14" t="s">
        <v>25</v>
      </c>
      <c r="F32" s="12">
        <v>3.82</v>
      </c>
      <c r="G32" s="11"/>
      <c r="H32" s="12"/>
      <c r="I32" s="13" t="str">
        <f t="shared" si="3"/>
        <v>медикаменти</v>
      </c>
      <c r="J32" s="4">
        <f t="shared" si="2"/>
        <v>3.82</v>
      </c>
      <c r="K32" s="20"/>
      <c r="M32" s="2"/>
    </row>
    <row r="33" spans="1:13" ht="16.5" customHeight="1" x14ac:dyDescent="0.25">
      <c r="A33" s="58"/>
      <c r="B33" s="11" t="s">
        <v>52</v>
      </c>
      <c r="C33" s="1"/>
      <c r="D33" s="12">
        <v>85</v>
      </c>
      <c r="E33" s="14" t="s">
        <v>25</v>
      </c>
      <c r="F33" s="12">
        <v>85</v>
      </c>
      <c r="G33" s="11"/>
      <c r="H33" s="12"/>
      <c r="I33" s="13" t="str">
        <f t="shared" si="3"/>
        <v>медикаменти</v>
      </c>
      <c r="J33" s="4">
        <f t="shared" si="2"/>
        <v>85</v>
      </c>
      <c r="K33" s="20"/>
      <c r="M33" s="2"/>
    </row>
    <row r="34" spans="1:13" ht="16.5" customHeight="1" x14ac:dyDescent="0.25">
      <c r="A34" s="58"/>
      <c r="B34" s="11" t="s">
        <v>53</v>
      </c>
      <c r="C34" s="1"/>
      <c r="D34" s="12">
        <v>13.28</v>
      </c>
      <c r="E34" s="14" t="s">
        <v>25</v>
      </c>
      <c r="F34" s="12">
        <v>13.28</v>
      </c>
      <c r="G34" s="11"/>
      <c r="H34" s="12"/>
      <c r="I34" s="13" t="str">
        <f t="shared" si="3"/>
        <v>медикаменти</v>
      </c>
      <c r="J34" s="4">
        <f t="shared" si="2"/>
        <v>13.28</v>
      </c>
      <c r="K34" s="20"/>
      <c r="M34" s="2"/>
    </row>
    <row r="35" spans="1:13" ht="16.5" customHeight="1" x14ac:dyDescent="0.25">
      <c r="A35" s="58"/>
      <c r="B35" s="66" t="s">
        <v>54</v>
      </c>
      <c r="C35" s="1"/>
      <c r="D35" s="12">
        <v>90.32</v>
      </c>
      <c r="E35" s="13" t="s">
        <v>62</v>
      </c>
      <c r="F35" s="12">
        <v>90.32</v>
      </c>
      <c r="G35" s="11"/>
      <c r="H35" s="12"/>
      <c r="I35" s="13" t="str">
        <f t="shared" si="3"/>
        <v>медичний інструментарій</v>
      </c>
      <c r="J35" s="4">
        <f t="shared" si="2"/>
        <v>90.32</v>
      </c>
      <c r="K35" s="20"/>
      <c r="M35" s="2"/>
    </row>
    <row r="36" spans="1:13" ht="25.5" x14ac:dyDescent="0.25">
      <c r="A36" s="58"/>
      <c r="B36" s="67"/>
      <c r="C36" s="1"/>
      <c r="D36" s="12">
        <v>188.34</v>
      </c>
      <c r="E36" s="13" t="s">
        <v>31</v>
      </c>
      <c r="F36" s="12">
        <v>188.34</v>
      </c>
      <c r="G36" s="11"/>
      <c r="H36" s="12"/>
      <c r="I36" s="13" t="str">
        <f t="shared" si="3"/>
        <v>медикаменти та вироби медичного призначення</v>
      </c>
      <c r="J36" s="4">
        <f t="shared" si="2"/>
        <v>188.34</v>
      </c>
      <c r="K36" s="20"/>
      <c r="M36" s="2"/>
    </row>
    <row r="37" spans="1:13" ht="24" customHeight="1" x14ac:dyDescent="0.25">
      <c r="A37" s="58"/>
      <c r="B37" s="28" t="s">
        <v>55</v>
      </c>
      <c r="C37" s="1"/>
      <c r="D37" s="12">
        <v>73.19</v>
      </c>
      <c r="E37" s="13" t="s">
        <v>63</v>
      </c>
      <c r="F37" s="12">
        <v>73.19</v>
      </c>
      <c r="G37" s="11"/>
      <c r="H37" s="12"/>
      <c r="I37" s="13" t="str">
        <f t="shared" si="3"/>
        <v>медінструментарій, антисептики, вироби медичного призначення</v>
      </c>
      <c r="J37" s="4">
        <f t="shared" si="2"/>
        <v>73.19</v>
      </c>
      <c r="K37" s="20"/>
      <c r="M37" s="2"/>
    </row>
    <row r="38" spans="1:13" ht="30" x14ac:dyDescent="0.25">
      <c r="A38" s="58"/>
      <c r="B38" s="29" t="s">
        <v>56</v>
      </c>
      <c r="C38" s="1"/>
      <c r="D38" s="12">
        <v>103.21</v>
      </c>
      <c r="E38" s="13" t="s">
        <v>64</v>
      </c>
      <c r="F38" s="12">
        <v>103.21</v>
      </c>
      <c r="G38" s="11"/>
      <c r="H38" s="12"/>
      <c r="I38" s="13" t="str">
        <f t="shared" si="3"/>
        <v>комплекти для новонароджених, засоби гігієни</v>
      </c>
      <c r="J38" s="4">
        <f t="shared" si="2"/>
        <v>103.21</v>
      </c>
      <c r="K38" s="20"/>
      <c r="M38" s="2"/>
    </row>
    <row r="39" spans="1:13" ht="25.5" x14ac:dyDescent="0.25">
      <c r="A39" s="59"/>
      <c r="B39" s="13" t="s">
        <v>26</v>
      </c>
      <c r="C39" s="12">
        <v>345.15</v>
      </c>
      <c r="D39" s="12">
        <v>0</v>
      </c>
      <c r="E39" s="13"/>
      <c r="F39" s="12">
        <f t="shared" ref="F39" si="4">C39+D39</f>
        <v>345.15</v>
      </c>
      <c r="G39" s="13" t="s">
        <v>65</v>
      </c>
      <c r="H39" s="12">
        <v>91.9</v>
      </c>
      <c r="I39" s="13"/>
      <c r="J39" s="4">
        <v>0</v>
      </c>
      <c r="K39" s="20">
        <f>F39-H39</f>
        <v>253.25</v>
      </c>
      <c r="M39" s="2"/>
    </row>
    <row r="40" spans="1:13" x14ac:dyDescent="0.25">
      <c r="A40" s="26" t="s">
        <v>33</v>
      </c>
      <c r="B40" s="32"/>
      <c r="C40" s="33">
        <f>SUM(C8:C39)</f>
        <v>345.15</v>
      </c>
      <c r="D40" s="33">
        <f>SUM(D8:D39)</f>
        <v>5999.04</v>
      </c>
      <c r="E40" s="34"/>
      <c r="F40" s="33">
        <f>SUM(F8:F39)</f>
        <v>6344.19</v>
      </c>
      <c r="G40" s="32"/>
      <c r="H40" s="35">
        <f>SUM(H39)</f>
        <v>91.9</v>
      </c>
      <c r="I40" s="34"/>
      <c r="J40" s="36">
        <f>SUM(J8:J39)</f>
        <v>5999.04</v>
      </c>
      <c r="K40" s="37">
        <f>F40-H40-J40</f>
        <v>253.25</v>
      </c>
    </row>
    <row r="41" spans="1:13" ht="25.5" x14ac:dyDescent="0.25">
      <c r="A41" s="57" t="s">
        <v>86</v>
      </c>
      <c r="B41" s="68" t="s">
        <v>17</v>
      </c>
      <c r="C41" s="1"/>
      <c r="D41" s="12">
        <v>1259.22</v>
      </c>
      <c r="E41" s="13" t="s">
        <v>27</v>
      </c>
      <c r="F41" s="12">
        <f>C41+D41</f>
        <v>1259.22</v>
      </c>
      <c r="G41" s="15"/>
      <c r="H41" s="12"/>
      <c r="I41" s="13" t="str">
        <f>E41</f>
        <v>медикаменти, вироби медичного призначення</v>
      </c>
      <c r="J41" s="4">
        <f>F41</f>
        <v>1259.22</v>
      </c>
      <c r="K41" s="20"/>
    </row>
    <row r="42" spans="1:13" x14ac:dyDescent="0.25">
      <c r="A42" s="58"/>
      <c r="B42" s="69"/>
      <c r="C42" s="1"/>
      <c r="D42" s="12">
        <v>2331.29</v>
      </c>
      <c r="E42" s="13" t="s">
        <v>67</v>
      </c>
      <c r="F42" s="12">
        <f t="shared" ref="F42:F63" si="5">C42+D42</f>
        <v>2331.29</v>
      </c>
      <c r="G42" s="15"/>
      <c r="H42" s="12"/>
      <c r="I42" s="13" t="str">
        <f t="shared" ref="I42:I63" si="6">E42</f>
        <v>медичне обладнання</v>
      </c>
      <c r="J42" s="4">
        <f t="shared" ref="J42:J63" si="7">F42</f>
        <v>2331.29</v>
      </c>
      <c r="K42" s="20"/>
    </row>
    <row r="43" spans="1:13" x14ac:dyDescent="0.25">
      <c r="A43" s="58"/>
      <c r="B43" s="69"/>
      <c r="C43" s="1"/>
      <c r="D43" s="12">
        <v>1187.33</v>
      </c>
      <c r="E43" s="13" t="s">
        <v>20</v>
      </c>
      <c r="F43" s="12">
        <f t="shared" si="5"/>
        <v>1187.33</v>
      </c>
      <c r="G43" s="15"/>
      <c r="H43" s="12"/>
      <c r="I43" s="13" t="str">
        <f t="shared" si="6"/>
        <v>меблі</v>
      </c>
      <c r="J43" s="4">
        <f t="shared" si="7"/>
        <v>1187.33</v>
      </c>
      <c r="K43" s="20"/>
    </row>
    <row r="44" spans="1:13" x14ac:dyDescent="0.25">
      <c r="A44" s="58"/>
      <c r="B44" s="69"/>
      <c r="C44" s="1"/>
      <c r="D44" s="12">
        <v>783.55</v>
      </c>
      <c r="E44" s="13" t="s">
        <v>24</v>
      </c>
      <c r="F44" s="12">
        <f t="shared" si="5"/>
        <v>783.55</v>
      </c>
      <c r="G44" s="15"/>
      <c r="H44" s="12"/>
      <c r="I44" s="13" t="str">
        <f t="shared" si="6"/>
        <v>будівельні матеріали</v>
      </c>
      <c r="J44" s="4">
        <f t="shared" si="7"/>
        <v>783.55</v>
      </c>
      <c r="K44" s="20"/>
    </row>
    <row r="45" spans="1:13" x14ac:dyDescent="0.25">
      <c r="A45" s="58"/>
      <c r="B45" s="69"/>
      <c r="C45" s="1"/>
      <c r="D45" s="12">
        <v>54.63</v>
      </c>
      <c r="E45" s="13" t="s">
        <v>37</v>
      </c>
      <c r="F45" s="12">
        <f t="shared" si="5"/>
        <v>54.63</v>
      </c>
      <c r="G45" s="15"/>
      <c r="H45" s="12"/>
      <c r="I45" s="13" t="str">
        <f t="shared" si="6"/>
        <v>канцтовари, бланкова продукція</v>
      </c>
      <c r="J45" s="4">
        <f t="shared" si="7"/>
        <v>54.63</v>
      </c>
      <c r="K45" s="20"/>
    </row>
    <row r="46" spans="1:13" x14ac:dyDescent="0.25">
      <c r="A46" s="58"/>
      <c r="B46" s="69"/>
      <c r="C46" s="1"/>
      <c r="D46" s="12">
        <v>1007.36</v>
      </c>
      <c r="E46" s="14" t="s">
        <v>30</v>
      </c>
      <c r="F46" s="12">
        <f t="shared" si="5"/>
        <v>1007.36</v>
      </c>
      <c r="G46" s="15"/>
      <c r="H46" s="12"/>
      <c r="I46" s="13" t="str">
        <f t="shared" si="6"/>
        <v>господарські товари</v>
      </c>
      <c r="J46" s="4">
        <f t="shared" si="7"/>
        <v>1007.36</v>
      </c>
      <c r="K46" s="20"/>
    </row>
    <row r="47" spans="1:13" x14ac:dyDescent="0.25">
      <c r="A47" s="58"/>
      <c r="B47" s="69"/>
      <c r="C47" s="1"/>
      <c r="D47" s="12">
        <v>62.46</v>
      </c>
      <c r="E47" s="14" t="s">
        <v>68</v>
      </c>
      <c r="F47" s="12">
        <f t="shared" si="5"/>
        <v>62.46</v>
      </c>
      <c r="G47" s="15"/>
      <c r="H47" s="12"/>
      <c r="I47" s="13" t="str">
        <f t="shared" si="6"/>
        <v>запчастини, ПММ</v>
      </c>
      <c r="J47" s="4">
        <f t="shared" si="7"/>
        <v>62.46</v>
      </c>
      <c r="K47" s="20"/>
    </row>
    <row r="48" spans="1:13" x14ac:dyDescent="0.25">
      <c r="A48" s="58"/>
      <c r="B48" s="69"/>
      <c r="C48" s="1"/>
      <c r="D48" s="12">
        <v>79.89</v>
      </c>
      <c r="E48" s="14" t="s">
        <v>69</v>
      </c>
      <c r="F48" s="12">
        <f t="shared" si="5"/>
        <v>79.89</v>
      </c>
      <c r="G48" s="15"/>
      <c r="H48" s="12"/>
      <c r="I48" s="13" t="str">
        <f t="shared" si="6"/>
        <v>комп'ютери</v>
      </c>
      <c r="J48" s="4">
        <f t="shared" si="7"/>
        <v>79.89</v>
      </c>
      <c r="K48" s="20"/>
    </row>
    <row r="49" spans="1:11" x14ac:dyDescent="0.25">
      <c r="A49" s="58"/>
      <c r="B49" s="69"/>
      <c r="C49" s="1"/>
      <c r="D49" s="12">
        <v>22.79</v>
      </c>
      <c r="E49" s="13" t="s">
        <v>70</v>
      </c>
      <c r="F49" s="12">
        <f t="shared" si="5"/>
        <v>22.79</v>
      </c>
      <c r="G49" s="15"/>
      <c r="H49" s="12"/>
      <c r="I49" s="13" t="str">
        <f t="shared" si="6"/>
        <v>візок медичний для перевезення їжі</v>
      </c>
      <c r="J49" s="4">
        <f t="shared" si="7"/>
        <v>22.79</v>
      </c>
      <c r="K49" s="20"/>
    </row>
    <row r="50" spans="1:11" x14ac:dyDescent="0.25">
      <c r="A50" s="58"/>
      <c r="B50" s="69"/>
      <c r="C50" s="1"/>
      <c r="D50" s="12">
        <v>20.68</v>
      </c>
      <c r="E50" s="13" t="s">
        <v>34</v>
      </c>
      <c r="F50" s="12">
        <f t="shared" si="5"/>
        <v>20.68</v>
      </c>
      <c r="G50" s="15"/>
      <c r="H50" s="12"/>
      <c r="I50" s="13" t="str">
        <f t="shared" si="6"/>
        <v>кондиціонер</v>
      </c>
      <c r="J50" s="4">
        <f t="shared" si="7"/>
        <v>20.68</v>
      </c>
      <c r="K50" s="20"/>
    </row>
    <row r="51" spans="1:11" x14ac:dyDescent="0.25">
      <c r="A51" s="58"/>
      <c r="B51" s="69"/>
      <c r="C51" s="1"/>
      <c r="D51" s="12">
        <v>1.5</v>
      </c>
      <c r="E51" s="13" t="s">
        <v>32</v>
      </c>
      <c r="F51" s="12">
        <f t="shared" si="5"/>
        <v>1.5</v>
      </c>
      <c r="G51" s="15"/>
      <c r="H51" s="12"/>
      <c r="I51" s="13" t="str">
        <f t="shared" si="6"/>
        <v>продукти харчування</v>
      </c>
      <c r="J51" s="4">
        <f t="shared" si="7"/>
        <v>1.5</v>
      </c>
      <c r="K51" s="20"/>
    </row>
    <row r="52" spans="1:11" x14ac:dyDescent="0.25">
      <c r="A52" s="58"/>
      <c r="B52" s="69"/>
      <c r="C52" s="1"/>
      <c r="D52" s="12">
        <v>6.5</v>
      </c>
      <c r="E52" s="13" t="s">
        <v>28</v>
      </c>
      <c r="F52" s="12">
        <f t="shared" si="5"/>
        <v>6.5</v>
      </c>
      <c r="G52" s="15"/>
      <c r="H52" s="12"/>
      <c r="I52" s="13" t="str">
        <f t="shared" si="6"/>
        <v>побутова техніка</v>
      </c>
      <c r="J52" s="4">
        <f t="shared" si="7"/>
        <v>6.5</v>
      </c>
      <c r="K52" s="20"/>
    </row>
    <row r="53" spans="1:11" x14ac:dyDescent="0.25">
      <c r="A53" s="58"/>
      <c r="B53" s="69"/>
      <c r="C53" s="1"/>
      <c r="D53" s="12">
        <v>44.25</v>
      </c>
      <c r="E53" s="13" t="s">
        <v>41</v>
      </c>
      <c r="F53" s="12">
        <f t="shared" si="5"/>
        <v>44.25</v>
      </c>
      <c r="G53" s="15"/>
      <c r="H53" s="12"/>
      <c r="I53" s="13" t="str">
        <f t="shared" si="6"/>
        <v>інше</v>
      </c>
      <c r="J53" s="4">
        <f t="shared" si="7"/>
        <v>44.25</v>
      </c>
      <c r="K53" s="20"/>
    </row>
    <row r="54" spans="1:11" x14ac:dyDescent="0.25">
      <c r="A54" s="58"/>
      <c r="B54" s="11" t="s">
        <v>52</v>
      </c>
      <c r="C54" s="1"/>
      <c r="D54" s="12">
        <v>32.299999999999997</v>
      </c>
      <c r="E54" s="13" t="s">
        <v>25</v>
      </c>
      <c r="F54" s="12">
        <f t="shared" si="5"/>
        <v>32.299999999999997</v>
      </c>
      <c r="G54" s="15"/>
      <c r="H54" s="12"/>
      <c r="I54" s="13" t="str">
        <f t="shared" si="6"/>
        <v>медикаменти</v>
      </c>
      <c r="J54" s="4">
        <f t="shared" si="7"/>
        <v>32.299999999999997</v>
      </c>
      <c r="K54" s="20"/>
    </row>
    <row r="55" spans="1:11" x14ac:dyDescent="0.25">
      <c r="A55" s="58"/>
      <c r="B55" s="13" t="s">
        <v>71</v>
      </c>
      <c r="C55" s="1"/>
      <c r="D55" s="12">
        <v>0.05</v>
      </c>
      <c r="E55" s="13" t="s">
        <v>25</v>
      </c>
      <c r="F55" s="12">
        <f t="shared" si="5"/>
        <v>0.05</v>
      </c>
      <c r="G55" s="15"/>
      <c r="H55" s="12"/>
      <c r="I55" s="13" t="str">
        <f t="shared" si="6"/>
        <v>медикаменти</v>
      </c>
      <c r="J55" s="4">
        <f t="shared" si="7"/>
        <v>0.05</v>
      </c>
      <c r="K55" s="20"/>
    </row>
    <row r="56" spans="1:11" ht="15" customHeight="1" x14ac:dyDescent="0.25">
      <c r="A56" s="58"/>
      <c r="B56" s="70" t="s">
        <v>72</v>
      </c>
      <c r="C56" s="1"/>
      <c r="D56" s="12">
        <v>2.4900000000000002</v>
      </c>
      <c r="E56" s="13" t="s">
        <v>79</v>
      </c>
      <c r="F56" s="12">
        <f t="shared" si="5"/>
        <v>2.4900000000000002</v>
      </c>
      <c r="G56" s="11"/>
      <c r="H56" s="12"/>
      <c r="I56" s="13" t="str">
        <f t="shared" si="6"/>
        <v>вага</v>
      </c>
      <c r="J56" s="4">
        <f t="shared" si="7"/>
        <v>2.4900000000000002</v>
      </c>
      <c r="K56" s="20"/>
    </row>
    <row r="57" spans="1:11" x14ac:dyDescent="0.25">
      <c r="A57" s="58"/>
      <c r="B57" s="71"/>
      <c r="C57" s="1"/>
      <c r="D57" s="12">
        <v>4.0199999999999996</v>
      </c>
      <c r="E57" s="13" t="s">
        <v>84</v>
      </c>
      <c r="F57" s="12">
        <f t="shared" si="5"/>
        <v>4.0199999999999996</v>
      </c>
      <c r="G57" s="11"/>
      <c r="H57" s="12"/>
      <c r="I57" s="13" t="str">
        <f t="shared" si="6"/>
        <v>підгузки</v>
      </c>
      <c r="J57" s="4">
        <f t="shared" si="7"/>
        <v>4.0199999999999996</v>
      </c>
      <c r="K57" s="20"/>
    </row>
    <row r="58" spans="1:11" ht="25.5" x14ac:dyDescent="0.25">
      <c r="A58" s="58"/>
      <c r="B58" s="13" t="s">
        <v>78</v>
      </c>
      <c r="C58" s="1"/>
      <c r="D58" s="12">
        <v>462.19</v>
      </c>
      <c r="E58" s="14" t="s">
        <v>31</v>
      </c>
      <c r="F58" s="12">
        <f t="shared" si="5"/>
        <v>462.19</v>
      </c>
      <c r="G58" s="11"/>
      <c r="H58" s="12"/>
      <c r="I58" s="13" t="str">
        <f t="shared" si="6"/>
        <v>медикаменти та вироби медичного призначення</v>
      </c>
      <c r="J58" s="4">
        <f t="shared" si="7"/>
        <v>462.19</v>
      </c>
      <c r="K58" s="20"/>
    </row>
    <row r="59" spans="1:11" x14ac:dyDescent="0.25">
      <c r="A59" s="58"/>
      <c r="B59" s="13" t="s">
        <v>73</v>
      </c>
      <c r="C59" s="1"/>
      <c r="D59" s="12">
        <v>19</v>
      </c>
      <c r="E59" s="14" t="s">
        <v>80</v>
      </c>
      <c r="F59" s="12">
        <f t="shared" si="5"/>
        <v>19</v>
      </c>
      <c r="G59" s="11"/>
      <c r="H59" s="12"/>
      <c r="I59" s="13" t="str">
        <f t="shared" si="6"/>
        <v>неонатальний інкубатор</v>
      </c>
      <c r="J59" s="4">
        <f t="shared" si="7"/>
        <v>19</v>
      </c>
      <c r="K59" s="20"/>
    </row>
    <row r="60" spans="1:11" ht="25.5" x14ac:dyDescent="0.25">
      <c r="A60" s="58"/>
      <c r="B60" s="13" t="s">
        <v>74</v>
      </c>
      <c r="C60" s="1"/>
      <c r="D60" s="12">
        <v>545.11</v>
      </c>
      <c r="E60" s="14" t="s">
        <v>31</v>
      </c>
      <c r="F60" s="12">
        <f t="shared" si="5"/>
        <v>545.11</v>
      </c>
      <c r="G60" s="11"/>
      <c r="H60" s="12"/>
      <c r="I60" s="13" t="str">
        <f t="shared" si="6"/>
        <v>медикаменти та вироби медичного призначення</v>
      </c>
      <c r="J60" s="4">
        <f t="shared" si="7"/>
        <v>545.11</v>
      </c>
      <c r="K60" s="20"/>
    </row>
    <row r="61" spans="1:11" x14ac:dyDescent="0.25">
      <c r="A61" s="58"/>
      <c r="B61" s="13" t="s">
        <v>75</v>
      </c>
      <c r="C61" s="1"/>
      <c r="D61" s="12">
        <v>0.27</v>
      </c>
      <c r="E61" s="14" t="s">
        <v>81</v>
      </c>
      <c r="F61" s="12">
        <f t="shared" si="5"/>
        <v>0.27</v>
      </c>
      <c r="G61" s="11"/>
      <c r="H61" s="12"/>
      <c r="I61" s="13" t="str">
        <f t="shared" si="6"/>
        <v>канцтовари</v>
      </c>
      <c r="J61" s="4">
        <f t="shared" si="7"/>
        <v>0.27</v>
      </c>
      <c r="K61" s="20"/>
    </row>
    <row r="62" spans="1:11" x14ac:dyDescent="0.25">
      <c r="A62" s="58"/>
      <c r="B62" s="13" t="s">
        <v>76</v>
      </c>
      <c r="C62" s="1"/>
      <c r="D62" s="12">
        <v>114.21</v>
      </c>
      <c r="E62" s="14" t="s">
        <v>82</v>
      </c>
      <c r="F62" s="12">
        <f t="shared" si="5"/>
        <v>114.21</v>
      </c>
      <c r="G62" s="11"/>
      <c r="H62" s="12"/>
      <c r="I62" s="13" t="str">
        <f t="shared" si="6"/>
        <v>світильники</v>
      </c>
      <c r="J62" s="4">
        <f t="shared" si="7"/>
        <v>114.21</v>
      </c>
      <c r="K62" s="20"/>
    </row>
    <row r="63" spans="1:11" x14ac:dyDescent="0.25">
      <c r="A63" s="58"/>
      <c r="B63" s="13" t="s">
        <v>77</v>
      </c>
      <c r="C63" s="1"/>
      <c r="D63" s="12">
        <v>41.45</v>
      </c>
      <c r="E63" s="14" t="s">
        <v>83</v>
      </c>
      <c r="F63" s="12">
        <f t="shared" si="5"/>
        <v>41.45</v>
      </c>
      <c r="G63" s="11"/>
      <c r="H63" s="12"/>
      <c r="I63" s="13" t="str">
        <f t="shared" si="6"/>
        <v>меблі, побутова та орг. техніка</v>
      </c>
      <c r="J63" s="4">
        <f t="shared" si="7"/>
        <v>41.45</v>
      </c>
      <c r="K63" s="20"/>
    </row>
    <row r="64" spans="1:11" x14ac:dyDescent="0.25">
      <c r="A64" s="59"/>
      <c r="B64" s="13" t="s">
        <v>26</v>
      </c>
      <c r="C64" s="12">
        <v>443.5</v>
      </c>
      <c r="D64" s="12">
        <v>0</v>
      </c>
      <c r="E64" s="13"/>
      <c r="F64" s="12">
        <f t="shared" ref="F64" si="8">C64+D64</f>
        <v>443.5</v>
      </c>
      <c r="G64" s="13"/>
      <c r="H64" s="12">
        <v>385</v>
      </c>
      <c r="I64" s="13"/>
      <c r="J64" s="4"/>
      <c r="K64" s="20">
        <f>K40+C64-H64</f>
        <v>311.75</v>
      </c>
    </row>
    <row r="65" spans="1:11" x14ac:dyDescent="0.25">
      <c r="A65" s="26" t="s">
        <v>85</v>
      </c>
      <c r="B65" s="32"/>
      <c r="C65" s="33">
        <f>SUM(C41:C64)</f>
        <v>443.5</v>
      </c>
      <c r="D65" s="33">
        <f>SUM(D41:D64)</f>
        <v>8082.54</v>
      </c>
      <c r="E65" s="34"/>
      <c r="F65" s="33">
        <f>SUM(F41:F64)</f>
        <v>8526.0400000000009</v>
      </c>
      <c r="G65" s="32"/>
      <c r="H65" s="35">
        <f>SUM(H64)</f>
        <v>385</v>
      </c>
      <c r="I65" s="34"/>
      <c r="J65" s="36">
        <f>SUM(J41:J64)</f>
        <v>8082.54</v>
      </c>
      <c r="K65" s="37">
        <f>K64</f>
        <v>311.75</v>
      </c>
    </row>
    <row r="66" spans="1:11" x14ac:dyDescent="0.25">
      <c r="A66" s="57" t="s">
        <v>102</v>
      </c>
      <c r="B66" s="68" t="s">
        <v>17</v>
      </c>
      <c r="C66" s="41"/>
      <c r="D66" s="44">
        <v>57.75</v>
      </c>
      <c r="E66" s="39" t="s">
        <v>94</v>
      </c>
      <c r="F66" s="44">
        <f>D66</f>
        <v>57.75</v>
      </c>
      <c r="G66" s="40"/>
      <c r="H66" s="42"/>
      <c r="I66" s="39" t="str">
        <f>E66</f>
        <v>бінокулярний мікроскоп</v>
      </c>
      <c r="J66" s="45">
        <f>F66</f>
        <v>57.75</v>
      </c>
      <c r="K66" s="43"/>
    </row>
    <row r="67" spans="1:11" x14ac:dyDescent="0.25">
      <c r="A67" s="58"/>
      <c r="B67" s="69"/>
      <c r="C67" s="41"/>
      <c r="D67" s="44">
        <v>429.94</v>
      </c>
      <c r="E67" s="39" t="s">
        <v>20</v>
      </c>
      <c r="F67" s="44">
        <f t="shared" ref="F67:F84" si="9">D67</f>
        <v>429.94</v>
      </c>
      <c r="G67" s="40"/>
      <c r="H67" s="42"/>
      <c r="I67" s="39" t="str">
        <f t="shared" ref="I67:I84" si="10">E67</f>
        <v>меблі</v>
      </c>
      <c r="J67" s="45">
        <f t="shared" ref="J67:J84" si="11">F67</f>
        <v>429.94</v>
      </c>
      <c r="K67" s="43"/>
    </row>
    <row r="68" spans="1:11" x14ac:dyDescent="0.25">
      <c r="A68" s="58"/>
      <c r="B68" s="69"/>
      <c r="C68" s="41"/>
      <c r="D68" s="44">
        <v>315.31</v>
      </c>
      <c r="E68" s="39" t="s">
        <v>29</v>
      </c>
      <c r="F68" s="44">
        <f t="shared" si="9"/>
        <v>315.31</v>
      </c>
      <c r="G68" s="40"/>
      <c r="H68" s="42"/>
      <c r="I68" s="39" t="str">
        <f t="shared" si="10"/>
        <v>мякий інвентар</v>
      </c>
      <c r="J68" s="45">
        <f t="shared" si="11"/>
        <v>315.31</v>
      </c>
      <c r="K68" s="43"/>
    </row>
    <row r="69" spans="1:11" x14ac:dyDescent="0.25">
      <c r="A69" s="58"/>
      <c r="B69" s="69"/>
      <c r="C69" s="41"/>
      <c r="D69" s="44">
        <v>30.1</v>
      </c>
      <c r="E69" s="39" t="s">
        <v>28</v>
      </c>
      <c r="F69" s="44">
        <f t="shared" si="9"/>
        <v>30.1</v>
      </c>
      <c r="G69" s="40"/>
      <c r="H69" s="42"/>
      <c r="I69" s="39" t="str">
        <f t="shared" si="10"/>
        <v>побутова техніка</v>
      </c>
      <c r="J69" s="45">
        <f t="shared" si="11"/>
        <v>30.1</v>
      </c>
      <c r="K69" s="43"/>
    </row>
    <row r="70" spans="1:11" ht="25.5" x14ac:dyDescent="0.25">
      <c r="A70" s="58"/>
      <c r="B70" s="69"/>
      <c r="C70" s="41"/>
      <c r="D70" s="44">
        <v>1206.51</v>
      </c>
      <c r="E70" s="39" t="s">
        <v>31</v>
      </c>
      <c r="F70" s="44">
        <f t="shared" si="9"/>
        <v>1206.51</v>
      </c>
      <c r="G70" s="40"/>
      <c r="H70" s="42"/>
      <c r="I70" s="39" t="str">
        <f t="shared" si="10"/>
        <v>медикаменти та вироби медичного призначення</v>
      </c>
      <c r="J70" s="45">
        <f t="shared" si="11"/>
        <v>1206.51</v>
      </c>
      <c r="K70" s="43"/>
    </row>
    <row r="71" spans="1:11" x14ac:dyDescent="0.25">
      <c r="A71" s="58"/>
      <c r="B71" s="69"/>
      <c r="C71" s="41"/>
      <c r="D71" s="44">
        <v>214.78</v>
      </c>
      <c r="E71" s="39" t="s">
        <v>24</v>
      </c>
      <c r="F71" s="44">
        <f t="shared" si="9"/>
        <v>214.78</v>
      </c>
      <c r="G71" s="40"/>
      <c r="H71" s="42"/>
      <c r="I71" s="39" t="str">
        <f t="shared" si="10"/>
        <v>будівельні матеріали</v>
      </c>
      <c r="J71" s="45">
        <f t="shared" si="11"/>
        <v>214.78</v>
      </c>
      <c r="K71" s="43"/>
    </row>
    <row r="72" spans="1:11" x14ac:dyDescent="0.25">
      <c r="A72" s="58"/>
      <c r="B72" s="69"/>
      <c r="C72" s="41"/>
      <c r="D72" s="44">
        <v>16.91</v>
      </c>
      <c r="E72" s="39" t="s">
        <v>68</v>
      </c>
      <c r="F72" s="44">
        <f t="shared" si="9"/>
        <v>16.91</v>
      </c>
      <c r="G72" s="40"/>
      <c r="H72" s="42"/>
      <c r="I72" s="39" t="str">
        <f t="shared" si="10"/>
        <v>запчастини, ПММ</v>
      </c>
      <c r="J72" s="45">
        <f t="shared" si="11"/>
        <v>16.91</v>
      </c>
      <c r="K72" s="43"/>
    </row>
    <row r="73" spans="1:11" x14ac:dyDescent="0.25">
      <c r="A73" s="58"/>
      <c r="B73" s="69"/>
      <c r="C73" s="41"/>
      <c r="D73" s="44">
        <v>991.63</v>
      </c>
      <c r="E73" s="39" t="s">
        <v>30</v>
      </c>
      <c r="F73" s="44">
        <f t="shared" si="9"/>
        <v>991.63</v>
      </c>
      <c r="G73" s="40"/>
      <c r="H73" s="42"/>
      <c r="I73" s="39" t="str">
        <f t="shared" si="10"/>
        <v>господарські товари</v>
      </c>
      <c r="J73" s="45">
        <f t="shared" si="11"/>
        <v>991.63</v>
      </c>
      <c r="K73" s="43"/>
    </row>
    <row r="74" spans="1:11" x14ac:dyDescent="0.25">
      <c r="A74" s="58"/>
      <c r="B74" s="69"/>
      <c r="C74" s="41"/>
      <c r="D74" s="44">
        <v>81.400000000000006</v>
      </c>
      <c r="E74" s="39" t="s">
        <v>37</v>
      </c>
      <c r="F74" s="44">
        <f t="shared" si="9"/>
        <v>81.400000000000006</v>
      </c>
      <c r="G74" s="40"/>
      <c r="H74" s="42"/>
      <c r="I74" s="39" t="str">
        <f t="shared" si="10"/>
        <v>канцтовари, бланкова продукція</v>
      </c>
      <c r="J74" s="45">
        <f t="shared" si="11"/>
        <v>81.400000000000006</v>
      </c>
      <c r="K74" s="43"/>
    </row>
    <row r="75" spans="1:11" ht="38.25" x14ac:dyDescent="0.25">
      <c r="A75" s="58"/>
      <c r="B75" s="69"/>
      <c r="C75" s="41"/>
      <c r="D75" s="44">
        <v>2091.91</v>
      </c>
      <c r="E75" s="39" t="s">
        <v>95</v>
      </c>
      <c r="F75" s="44">
        <f t="shared" si="9"/>
        <v>2091.91</v>
      </c>
      <c r="G75" s="40"/>
      <c r="H75" s="42"/>
      <c r="I75" s="39" t="str">
        <f t="shared" si="10"/>
        <v>апарат ШВЛ, реаніматор для новонароджених, повітряний компресор</v>
      </c>
      <c r="J75" s="45">
        <f t="shared" si="11"/>
        <v>2091.91</v>
      </c>
      <c r="K75" s="43"/>
    </row>
    <row r="76" spans="1:11" x14ac:dyDescent="0.25">
      <c r="A76" s="58"/>
      <c r="B76" s="69"/>
      <c r="C76" s="41"/>
      <c r="D76" s="44">
        <v>79.040000000000006</v>
      </c>
      <c r="E76" s="39" t="s">
        <v>96</v>
      </c>
      <c r="F76" s="44">
        <f t="shared" si="9"/>
        <v>79.040000000000006</v>
      </c>
      <c r="G76" s="40"/>
      <c r="H76" s="42"/>
      <c r="I76" s="39" t="str">
        <f t="shared" si="10"/>
        <v>компютерне обладнання</v>
      </c>
      <c r="J76" s="45">
        <f t="shared" si="11"/>
        <v>79.040000000000006</v>
      </c>
      <c r="K76" s="43"/>
    </row>
    <row r="77" spans="1:11" x14ac:dyDescent="0.25">
      <c r="A77" s="58"/>
      <c r="B77" s="72"/>
      <c r="C77" s="41"/>
      <c r="D77" s="44">
        <v>20.68</v>
      </c>
      <c r="E77" s="39" t="s">
        <v>34</v>
      </c>
      <c r="F77" s="44">
        <f t="shared" si="9"/>
        <v>20.68</v>
      </c>
      <c r="G77" s="40"/>
      <c r="H77" s="42"/>
      <c r="I77" s="39" t="str">
        <f t="shared" si="10"/>
        <v>кондиціонер</v>
      </c>
      <c r="J77" s="45">
        <f t="shared" si="11"/>
        <v>20.68</v>
      </c>
      <c r="K77" s="43"/>
    </row>
    <row r="78" spans="1:11" x14ac:dyDescent="0.25">
      <c r="A78" s="58"/>
      <c r="B78" s="39" t="s">
        <v>88</v>
      </c>
      <c r="C78" s="41"/>
      <c r="D78" s="44">
        <v>47.69</v>
      </c>
      <c r="E78" s="39" t="s">
        <v>32</v>
      </c>
      <c r="F78" s="44">
        <f t="shared" si="9"/>
        <v>47.69</v>
      </c>
      <c r="G78" s="40"/>
      <c r="H78" s="42"/>
      <c r="I78" s="39" t="str">
        <f t="shared" si="10"/>
        <v>продукти харчування</v>
      </c>
      <c r="J78" s="45">
        <f t="shared" si="11"/>
        <v>47.69</v>
      </c>
      <c r="K78" s="43"/>
    </row>
    <row r="79" spans="1:11" x14ac:dyDescent="0.25">
      <c r="A79" s="58"/>
      <c r="B79" s="39" t="s">
        <v>89</v>
      </c>
      <c r="C79" s="41"/>
      <c r="D79" s="44">
        <v>67.17</v>
      </c>
      <c r="E79" s="39" t="s">
        <v>58</v>
      </c>
      <c r="F79" s="44">
        <f t="shared" si="9"/>
        <v>67.17</v>
      </c>
      <c r="G79" s="40"/>
      <c r="H79" s="42"/>
      <c r="I79" s="39" t="str">
        <f t="shared" si="10"/>
        <v>вироби медичного призначення</v>
      </c>
      <c r="J79" s="45">
        <f t="shared" si="11"/>
        <v>67.17</v>
      </c>
      <c r="K79" s="43"/>
    </row>
    <row r="80" spans="1:11" x14ac:dyDescent="0.25">
      <c r="A80" s="58"/>
      <c r="B80" s="39" t="s">
        <v>72</v>
      </c>
      <c r="C80" s="41"/>
      <c r="D80" s="44">
        <v>2.2200000000000002</v>
      </c>
      <c r="E80" s="39" t="s">
        <v>79</v>
      </c>
      <c r="F80" s="44">
        <f t="shared" si="9"/>
        <v>2.2200000000000002</v>
      </c>
      <c r="G80" s="40"/>
      <c r="H80" s="42"/>
      <c r="I80" s="39" t="str">
        <f t="shared" si="10"/>
        <v>вага</v>
      </c>
      <c r="J80" s="45">
        <f t="shared" si="11"/>
        <v>2.2200000000000002</v>
      </c>
      <c r="K80" s="43"/>
    </row>
    <row r="81" spans="1:11" ht="25.5" x14ac:dyDescent="0.25">
      <c r="A81" s="58"/>
      <c r="B81" s="39" t="s">
        <v>90</v>
      </c>
      <c r="C81" s="41"/>
      <c r="D81" s="44">
        <v>124.5</v>
      </c>
      <c r="E81" s="39" t="s">
        <v>97</v>
      </c>
      <c r="F81" s="44">
        <f t="shared" si="9"/>
        <v>124.5</v>
      </c>
      <c r="G81" s="40"/>
      <c r="H81" s="42"/>
      <c r="I81" s="39" t="str">
        <f t="shared" si="10"/>
        <v>стерильні серветки, шприци</v>
      </c>
      <c r="J81" s="45">
        <f t="shared" si="11"/>
        <v>124.5</v>
      </c>
      <c r="K81" s="43"/>
    </row>
    <row r="82" spans="1:11" ht="38.25" x14ac:dyDescent="0.25">
      <c r="A82" s="58"/>
      <c r="B82" s="39" t="s">
        <v>91</v>
      </c>
      <c r="C82" s="41"/>
      <c r="D82" s="44">
        <v>77.56</v>
      </c>
      <c r="E82" s="39" t="s">
        <v>98</v>
      </c>
      <c r="F82" s="44">
        <f t="shared" si="9"/>
        <v>77.56</v>
      </c>
      <c r="G82" s="40"/>
      <c r="H82" s="42"/>
      <c r="I82" s="39" t="str">
        <f t="shared" si="10"/>
        <v>вироби медичного призначення (маски, жіночі засоби гігієни, антисептик, дитяче взуття)</v>
      </c>
      <c r="J82" s="45">
        <f t="shared" si="11"/>
        <v>77.56</v>
      </c>
      <c r="K82" s="43"/>
    </row>
    <row r="83" spans="1:11" x14ac:dyDescent="0.25">
      <c r="A83" s="58"/>
      <c r="B83" s="39" t="s">
        <v>92</v>
      </c>
      <c r="C83" s="41"/>
      <c r="D83" s="44">
        <v>6.13</v>
      </c>
      <c r="E83" s="39" t="s">
        <v>99</v>
      </c>
      <c r="F83" s="44">
        <f t="shared" si="9"/>
        <v>6.13</v>
      </c>
      <c r="G83" s="40"/>
      <c r="H83" s="42"/>
      <c r="I83" s="39" t="str">
        <f t="shared" si="10"/>
        <v>дитяче харчування</v>
      </c>
      <c r="J83" s="45">
        <f t="shared" si="11"/>
        <v>6.13</v>
      </c>
      <c r="K83" s="43"/>
    </row>
    <row r="84" spans="1:11" x14ac:dyDescent="0.25">
      <c r="A84" s="58"/>
      <c r="B84" s="39" t="s">
        <v>93</v>
      </c>
      <c r="C84" s="41"/>
      <c r="D84" s="44">
        <v>558.45000000000005</v>
      </c>
      <c r="E84" s="39" t="s">
        <v>100</v>
      </c>
      <c r="F84" s="44">
        <f t="shared" si="9"/>
        <v>558.45000000000005</v>
      </c>
      <c r="G84" s="40"/>
      <c r="H84" s="42"/>
      <c r="I84" s="39" t="str">
        <f t="shared" si="10"/>
        <v>індивідуальний комплект</v>
      </c>
      <c r="J84" s="45">
        <f t="shared" si="11"/>
        <v>558.45000000000005</v>
      </c>
      <c r="K84" s="43"/>
    </row>
    <row r="85" spans="1:11" x14ac:dyDescent="0.25">
      <c r="A85" s="59"/>
      <c r="B85" s="13" t="s">
        <v>26</v>
      </c>
      <c r="C85" s="44">
        <v>509.95</v>
      </c>
      <c r="D85" s="44"/>
      <c r="E85" s="39"/>
      <c r="F85" s="44">
        <f>C85</f>
        <v>509.95</v>
      </c>
      <c r="G85" s="38"/>
      <c r="H85" s="46">
        <v>697.9</v>
      </c>
      <c r="I85" s="39"/>
      <c r="J85" s="45"/>
      <c r="K85" s="47">
        <f>K64+C85-H85</f>
        <v>123.8</v>
      </c>
    </row>
    <row r="86" spans="1:11" x14ac:dyDescent="0.25">
      <c r="A86" s="26" t="s">
        <v>101</v>
      </c>
      <c r="B86" s="32"/>
      <c r="C86" s="33">
        <f>SUM(C66:C85)</f>
        <v>509.95</v>
      </c>
      <c r="D86" s="33">
        <f>SUM(D66:D85)</f>
        <v>6419.68</v>
      </c>
      <c r="E86" s="34"/>
      <c r="F86" s="33">
        <f>SUM(F66:F85)</f>
        <v>6929.63</v>
      </c>
      <c r="G86" s="32"/>
      <c r="H86" s="35">
        <f>SUM(H85)</f>
        <v>697.9</v>
      </c>
      <c r="I86" s="34"/>
      <c r="J86" s="36">
        <f>SUM(J66:J85)</f>
        <v>6419.68</v>
      </c>
      <c r="K86" s="37">
        <f>K85</f>
        <v>123.8</v>
      </c>
    </row>
    <row r="87" spans="1:11" ht="18" customHeight="1" thickBot="1" x14ac:dyDescent="0.3">
      <c r="A87" s="21" t="s">
        <v>4</v>
      </c>
      <c r="B87" s="22"/>
      <c r="C87" s="23">
        <f>C40+C65+C86</f>
        <v>1298.5999999999999</v>
      </c>
      <c r="D87" s="23">
        <f>D40+D65+D86</f>
        <v>20501.259999999998</v>
      </c>
      <c r="E87" s="24" t="s">
        <v>16</v>
      </c>
      <c r="F87" s="23">
        <f>C87+D87</f>
        <v>21799.86</v>
      </c>
      <c r="G87" s="24" t="s">
        <v>16</v>
      </c>
      <c r="H87" s="23">
        <f>H40+H65+H86</f>
        <v>1174.8</v>
      </c>
      <c r="I87" s="24" t="s">
        <v>16</v>
      </c>
      <c r="J87" s="23">
        <f>J40+J65+J86</f>
        <v>20501.259999999998</v>
      </c>
      <c r="K87" s="25">
        <f>K86</f>
        <v>123.8</v>
      </c>
    </row>
    <row r="88" spans="1:11" ht="18" customHeight="1" x14ac:dyDescent="0.25">
      <c r="A88" s="8"/>
      <c r="B88" s="9"/>
      <c r="C88" s="30"/>
      <c r="D88" s="30"/>
      <c r="E88" s="10"/>
      <c r="F88" s="30"/>
      <c r="G88" s="10"/>
      <c r="H88" s="30"/>
      <c r="I88" s="10"/>
      <c r="J88" s="30"/>
      <c r="K88" s="31"/>
    </row>
    <row r="89" spans="1:11" ht="18" customHeight="1" x14ac:dyDescent="0.3">
      <c r="A89" s="8"/>
      <c r="B89" s="60" t="s">
        <v>66</v>
      </c>
      <c r="C89" s="60"/>
      <c r="D89" s="60"/>
      <c r="E89" s="7" t="s">
        <v>21</v>
      </c>
      <c r="F89" s="30"/>
      <c r="G89" s="10"/>
      <c r="H89" s="30"/>
      <c r="I89" s="10"/>
      <c r="J89" s="30"/>
      <c r="K89" s="31"/>
    </row>
    <row r="90" spans="1:11" ht="18" customHeight="1" x14ac:dyDescent="0.25">
      <c r="A90" s="8"/>
      <c r="B90" s="9"/>
      <c r="C90" s="30"/>
      <c r="D90" s="30"/>
      <c r="E90" s="10"/>
      <c r="F90" s="30"/>
      <c r="G90" s="10"/>
      <c r="H90" s="30"/>
      <c r="I90" s="10"/>
      <c r="J90" s="30"/>
      <c r="K90" s="31"/>
    </row>
    <row r="91" spans="1:11" ht="18.75" x14ac:dyDescent="0.3">
      <c r="B91" s="60" t="s">
        <v>18</v>
      </c>
      <c r="C91" s="60"/>
      <c r="D91" s="60"/>
      <c r="E91" s="7" t="s">
        <v>22</v>
      </c>
      <c r="F91" s="7"/>
      <c r="G91" s="7"/>
      <c r="I91" s="2"/>
    </row>
    <row r="92" spans="1:11" ht="15" customHeight="1" x14ac:dyDescent="0.3">
      <c r="B92" s="18"/>
      <c r="C92" s="18"/>
      <c r="D92" s="18"/>
      <c r="E92" s="7"/>
      <c r="F92" s="7"/>
      <c r="G92" s="7"/>
    </row>
    <row r="93" spans="1:11" ht="18.75" x14ac:dyDescent="0.3">
      <c r="B93" s="17" t="s">
        <v>23</v>
      </c>
      <c r="C93" s="16"/>
      <c r="D93" s="16"/>
      <c r="E93" s="7"/>
      <c r="F93" s="7"/>
      <c r="G93" s="7"/>
    </row>
    <row r="94" spans="1:11" ht="18.75" x14ac:dyDescent="0.3">
      <c r="B94" s="16"/>
      <c r="C94" s="16"/>
      <c r="D94" s="16"/>
      <c r="E94" s="7"/>
      <c r="F94" s="7"/>
      <c r="G94" s="7"/>
    </row>
    <row r="95" spans="1:11" ht="15.75" x14ac:dyDescent="0.25">
      <c r="B95" s="5"/>
      <c r="C95" s="6"/>
      <c r="D95" s="6"/>
    </row>
    <row r="97" spans="2:4" ht="15.75" x14ac:dyDescent="0.25">
      <c r="B97" s="62"/>
      <c r="C97" s="62"/>
      <c r="D97" s="62"/>
    </row>
    <row r="98" spans="2:4" x14ac:dyDescent="0.25">
      <c r="B98" s="61"/>
      <c r="C98" s="61"/>
      <c r="D98" s="61"/>
    </row>
  </sheetData>
  <mergeCells count="21">
    <mergeCell ref="A8:A39"/>
    <mergeCell ref="B91:D91"/>
    <mergeCell ref="B98:D98"/>
    <mergeCell ref="B97:D97"/>
    <mergeCell ref="B8:B23"/>
    <mergeCell ref="B35:B36"/>
    <mergeCell ref="A41:A64"/>
    <mergeCell ref="B41:B53"/>
    <mergeCell ref="B56:B57"/>
    <mergeCell ref="B89:D89"/>
    <mergeCell ref="B66:B77"/>
    <mergeCell ref="A66:A85"/>
    <mergeCell ref="A2:K2"/>
    <mergeCell ref="A3:K3"/>
    <mergeCell ref="A4:K4"/>
    <mergeCell ref="C6:E6"/>
    <mergeCell ref="B6:B7"/>
    <mergeCell ref="A6:A7"/>
    <mergeCell ref="F6:F7"/>
    <mergeCell ref="G6:J6"/>
    <mergeCell ref="K6:K7"/>
  </mergeCells>
  <pageMargins left="0.31496062992125984" right="0.11811023622047245" top="0.74803149606299213" bottom="0.74803149606299213" header="0.31496062992125984" footer="0.31496062992125984"/>
  <pageSetup paperSize="9" scale="63" orientation="landscape" verticalDpi="0" r:id="rId1"/>
  <rowBreaks count="1" manualBreakCount="1">
    <brk id="9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2024-10-07T13:01:14Z</cp:lastPrinted>
  <dcterms:created xsi:type="dcterms:W3CDTF">2018-08-28T05:57:16Z</dcterms:created>
  <dcterms:modified xsi:type="dcterms:W3CDTF">2024-10-08T06:20:20Z</dcterms:modified>
</cp:coreProperties>
</file>