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товець\Інформації\2024\Квартальна надходження і використання благодійних пожертв від фізичних та юридичних осіб\"/>
    </mc:Choice>
  </mc:AlternateContent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Лист1!$A$1:$K$46</definedName>
  </definedNames>
  <calcPr calcId="162913" fullPrecision="0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D21" i="1"/>
  <c r="D38" i="1" s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J28" i="1" l="1"/>
  <c r="J26" i="1"/>
  <c r="J27" i="1"/>
  <c r="J29" i="1"/>
  <c r="J30" i="1"/>
  <c r="I26" i="1"/>
  <c r="I27" i="1"/>
  <c r="I28" i="1"/>
  <c r="I29" i="1"/>
  <c r="I30" i="1"/>
  <c r="H38" i="1" l="1"/>
  <c r="H39" i="1" s="1"/>
  <c r="C38" i="1"/>
  <c r="C39" i="1" s="1"/>
  <c r="F37" i="1"/>
  <c r="K37" i="1" s="1"/>
  <c r="J33" i="1"/>
  <c r="J24" i="1"/>
  <c r="J13" i="1"/>
  <c r="J9" i="1"/>
  <c r="F6" i="1"/>
  <c r="I20" i="1"/>
  <c r="I21" i="1"/>
  <c r="I22" i="1"/>
  <c r="I23" i="1"/>
  <c r="I24" i="1"/>
  <c r="I25" i="1"/>
  <c r="I31" i="1"/>
  <c r="I32" i="1"/>
  <c r="I33" i="1"/>
  <c r="I34" i="1"/>
  <c r="I35" i="1"/>
  <c r="I36" i="1"/>
  <c r="J7" i="1"/>
  <c r="J8" i="1"/>
  <c r="J10" i="1"/>
  <c r="J11" i="1"/>
  <c r="J12" i="1"/>
  <c r="J14" i="1"/>
  <c r="J20" i="1"/>
  <c r="J21" i="1"/>
  <c r="J22" i="1"/>
  <c r="J23" i="1"/>
  <c r="J25" i="1"/>
  <c r="J31" i="1"/>
  <c r="J32" i="1"/>
  <c r="J34" i="1"/>
  <c r="J35" i="1"/>
  <c r="J36" i="1"/>
  <c r="I6" i="1"/>
  <c r="F38" i="1" l="1"/>
  <c r="D39" i="1"/>
  <c r="F39" i="1" s="1"/>
  <c r="K39" i="1" s="1"/>
  <c r="J6" i="1"/>
  <c r="J38" i="1" s="1"/>
  <c r="K38" i="1" l="1"/>
  <c r="J39" i="1"/>
</calcChain>
</file>

<file path=xl/sharedStrings.xml><?xml version="1.0" encoding="utf-8"?>
<sst xmlns="http://schemas.openxmlformats.org/spreadsheetml/2006/main" count="75" uniqueCount="68">
  <si>
    <t>ІНФОРМАЦІЯ</t>
  </si>
  <si>
    <t>ПРО НАДХОДЖЕННЯ І ВИКОРИСТАННЯ БЛАГОДІЙСНИХ ПОЖЕРТВ ВІД ФІЗИЧНИХ ТА ЮРИДИЧНИХ ОСІБ</t>
  </si>
  <si>
    <t>Період</t>
  </si>
  <si>
    <t>І квартал</t>
  </si>
  <si>
    <t>Всього за рік</t>
  </si>
  <si>
    <t>Найменування юридичної особи (або позначення фізичної особи)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</si>
  <si>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</si>
  <si>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</si>
  <si>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</si>
  <si>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благодійних пожертв, тис. грн.</t>
  </si>
  <si>
    <t>Використання закладом охорони здоров'я благодійних пожертв, отриманих у грошовій та натуральній (товари і послуг) формі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</si>
  <si>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</si>
  <si>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</si>
  <si>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</si>
  <si>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 xml:space="preserve">сума, тис. грн. </t>
  </si>
  <si>
    <t>Залишок невикористаних грошових коштів, товарів та послуг на кінець звітного періоду, тис. грн.</t>
  </si>
  <si>
    <t>х</t>
  </si>
  <si>
    <t>БФ "Допомога і підтримка"</t>
  </si>
  <si>
    <t>Головний бухгалтер</t>
  </si>
  <si>
    <t>Благодійні пожертви, що були отримані закладом охорони здоров'я від фізичних та юридичних осіб</t>
  </si>
  <si>
    <t>меблі</t>
  </si>
  <si>
    <t>Світлана МУРАВСЬКА</t>
  </si>
  <si>
    <t>Олеся КАМІНСЬКА</t>
  </si>
  <si>
    <t>Котовець, 0969835451</t>
  </si>
  <si>
    <t>будівельні матеріали</t>
  </si>
  <si>
    <t>медикаменти</t>
  </si>
  <si>
    <t>фізичні особи</t>
  </si>
  <si>
    <t>медикаменти, вироби медичного призначення</t>
  </si>
  <si>
    <t>побутова техніка</t>
  </si>
  <si>
    <t>мякий інвентар</t>
  </si>
  <si>
    <t>господарські товари</t>
  </si>
  <si>
    <t>медикаменти та вироби медичного призначення</t>
  </si>
  <si>
    <t>продукти харчування</t>
  </si>
  <si>
    <t>разом І квартал</t>
  </si>
  <si>
    <t>кондиціонер</t>
  </si>
  <si>
    <t>шафа витяжна</t>
  </si>
  <si>
    <t>мийка для лабораторії</t>
  </si>
  <si>
    <t>канцтовари, бланкова продукція</t>
  </si>
  <si>
    <t>візки для збору білизни та сміття</t>
  </si>
  <si>
    <t>жалюзі</t>
  </si>
  <si>
    <t>запасні частини до медичного обладнання</t>
  </si>
  <si>
    <t>інше</t>
  </si>
  <si>
    <t>амплікатор (апарат для генетики)</t>
  </si>
  <si>
    <t>Муравський Петро Петрович</t>
  </si>
  <si>
    <t>БО "Благодійний фонд "Місія Україна"</t>
  </si>
  <si>
    <t xml:space="preserve"> Комунальна установа "Обласна база спеціального медичного постачання" РОР</t>
  </si>
  <si>
    <t>БО "БФ " Національна агенція гуманітарної допомоги "Здорові"</t>
  </si>
  <si>
    <t>ФОП Лапюк Марія</t>
  </si>
  <si>
    <t>КНП "Сарненська центральна районна лікарня" СМР</t>
  </si>
  <si>
    <t>ТзОВ "Гледфарм ЛТД"</t>
  </si>
  <si>
    <t>ЮНІСЕФ</t>
  </si>
  <si>
    <t>ТзОВ "Фірма "Волиньфарм"</t>
  </si>
  <si>
    <t>КП "Обласний перинатальний центр" РОР</t>
  </si>
  <si>
    <t>КНП "Пологовий будинок" ДМР</t>
  </si>
  <si>
    <t>БО "Благодійний фонд "Здоровя жінки і планування сімї"</t>
  </si>
  <si>
    <t xml:space="preserve">Громадська організація «Рівне-Такмед» </t>
  </si>
  <si>
    <t>FUNDACJA LIFE, UL.RACTAWICKA 10, 02-061, WARSZAWA, POLSKA, ПОЛЬЩА</t>
  </si>
  <si>
    <t>рушники</t>
  </si>
  <si>
    <t>вироби медичного призначення</t>
  </si>
  <si>
    <t>гніздо для позиціонування, укладка для положення  на животі, мультифункціональна укладка</t>
  </si>
  <si>
    <t>шприц інєкційний 1 мл. стерильний одноразовий</t>
  </si>
  <si>
    <t>холодильник</t>
  </si>
  <si>
    <t>медичний інструментарій</t>
  </si>
  <si>
    <t>медінструментарій, антисептики, вироби медичного призначення</t>
  </si>
  <si>
    <t>комплекти для новонароджених, засоби гігієни</t>
  </si>
  <si>
    <t>бланкова продукція, медикаменти, послуги</t>
  </si>
  <si>
    <t xml:space="preserve"> КНП "ПОЛОГОВИЙ БУДИНОК" РМР  ЗА І КВАРТАЛ 2024 РОКУ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</si>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</sst>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53">
    <xf numFmtId="0" fontId="0" fillId="0" borderId="0" xfId="0"/>
    <xf numFmtId="0" fontId="1" fillId="0" borderId="1" xfId="0" applyFont="1" applyBorder="1"/>
    <xf numFmtId="2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Border="1"/>
    <xf numFmtId="0" fontId="1" fillId="0" borderId="0" xfId="0" applyFont="1" applyBorder="1"/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6" fillId="0" borderId="0" xfId="0" applyFont="1" applyAlignment="1"/>
    <xf numFmtId="0" fontId="6" fillId="0" borderId="0" xfId="0" applyFont="1" applyAlignment="1"/>
    <xf numFmtId="0" fontId="8" fillId="0" borderId="0" xfId="0" applyFont="1" applyAlignment="1"/>
    <xf numFmtId="0" fontId="6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2" fontId="1" fillId="0" borderId="10" xfId="0" applyNumberFormat="1" applyFont="1" applyBorder="1"/>
    <xf numFmtId="0" fontId="3" fillId="0" borderId="14" xfId="0" applyFont="1" applyBorder="1"/>
    <xf numFmtId="0" fontId="1" fillId="0" borderId="15" xfId="0" applyFont="1" applyBorder="1"/>
    <xf numFmtId="2" fontId="1" fillId="0" borderId="15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1" fillId="0" borderId="16" xfId="0" applyNumberFormat="1" applyFont="1" applyBorder="1" applyAlignment="1">
      <alignment horizontal="right"/>
    </xf>
    <xf numFmtId="0" fontId="3" fillId="0" borderId="9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0" xfId="0" applyFont="1" applyAlignment="1"/>
    <xf numFmtId="0" fontId="8" fillId="0" borderId="0" xfId="0" applyFont="1" applyAlignment="1"/>
    <xf numFmtId="0" fontId="4" fillId="0" borderId="0" xfId="0" applyFont="1" applyAlignment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left" vertical="center"/>
    </xf>
    <xf numFmtId="3" fontId="9" fillId="0" borderId="3" xfId="0" applyNumberFormat="1" applyFont="1" applyBorder="1" applyAlignment="1">
      <alignment horizontal="left" vertical="center" wrapText="1"/>
    </xf>
    <xf numFmtId="3" fontId="9" fillId="0" borderId="4" xfId="0" applyNumberFormat="1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left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view="pageBreakPreview" zoomScaleNormal="100" zoomScaleSheetLayoutView="100" workbookViewId="0">
      <selection activeCell="B42" sqref="B42:D42"/>
    </sheetView>
  </sheetViews>
  <sheetFormatPr defaultRowHeight="15" x14ac:dyDescent="0.25"/>
  <cols>
    <col min="1" max="1" width="13.42578125" customWidth="1"/>
    <col min="2" max="2" width="47.42578125" customWidth="1"/>
    <col min="3" max="3" width="10.5703125" customWidth="1"/>
    <col min="4" max="4" width="12" customWidth="1"/>
    <col min="5" max="5" width="30.7109375" customWidth="1"/>
    <col min="6" max="6" width="11" customWidth="1"/>
    <col min="7" max="7" width="21.140625" customWidth="1"/>
    <col min="8" max="8" width="10.140625" customWidth="1"/>
    <col min="9" max="9" width="30.42578125" customWidth="1"/>
    <col min="10" max="10" width="10.5703125" customWidth="1"/>
    <col min="11" max="11" width="16.140625" customWidth="1"/>
    <col min="13" max="13" width="9.5703125" bestFit="1" customWidth="1"/>
  </cols>
  <sheetData>
    <row r="1" spans="1:13" ht="15.75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3" ht="15.75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3" ht="19.5" customHeight="1" thickBot="1" x14ac:dyDescent="0.3">
      <c r="A3" s="32" t="s">
        <v>66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3" ht="36" customHeight="1" x14ac:dyDescent="0.25">
      <c r="A4" s="35" t="s">
        <v>2</v>
      </c>
      <c r="B4" s="33" t="s">
        <v>5</v>
      </c>
      <c r="C4" s="33" t="s">
        <v>19</v>
      </c>
      <c r="D4" s="33"/>
      <c r="E4" s="33"/>
      <c r="F4" s="33" t="s">
        <v>9</v>
      </c>
      <c r="G4" s="33" t="s">
        <v>10</v>
      </c>
      <c r="H4" s="33"/>
      <c r="I4" s="33"/>
      <c r="J4" s="33"/>
      <c r="K4" s="38" t="s">
        <v>15</v>
      </c>
    </row>
    <row r="5" spans="1:13" ht="63.75" customHeight="1" x14ac:dyDescent="0.25">
      <c r="A5" s="36"/>
      <c r="B5" s="34"/>
      <c r="C5" s="22" t="s">
        <v>6</v>
      </c>
      <c r="D5" s="22" t="s">
        <v>7</v>
      </c>
      <c r="E5" s="22" t="s">
        <v>8</v>
      </c>
      <c r="F5" s="37"/>
      <c r="G5" s="3" t="s">
        <v>11</v>
      </c>
      <c r="H5" s="3" t="s">
        <v>12</v>
      </c>
      <c r="I5" s="3" t="s">
        <v>13</v>
      </c>
      <c r="J5" s="3" t="s">
        <v>14</v>
      </c>
      <c r="K5" s="39"/>
    </row>
    <row r="6" spans="1:13" ht="25.5" x14ac:dyDescent="0.25">
      <c r="A6" s="40" t="s">
        <v>3</v>
      </c>
      <c r="B6" s="46" t="s">
        <v>17</v>
      </c>
      <c r="C6" s="1"/>
      <c r="D6" s="13">
        <v>934.16</v>
      </c>
      <c r="E6" s="14" t="s">
        <v>27</v>
      </c>
      <c r="F6" s="13">
        <f>C6+D6</f>
        <v>934.16</v>
      </c>
      <c r="G6" s="17"/>
      <c r="H6" s="13"/>
      <c r="I6" s="14" t="str">
        <f>E6</f>
        <v>медикаменти, вироби медичного призначення</v>
      </c>
      <c r="J6" s="4">
        <f>F6</f>
        <v>934.16</v>
      </c>
      <c r="K6" s="23"/>
    </row>
    <row r="7" spans="1:13" x14ac:dyDescent="0.25">
      <c r="A7" s="41"/>
      <c r="B7" s="47"/>
      <c r="C7" s="1"/>
      <c r="D7" s="13">
        <v>17</v>
      </c>
      <c r="E7" s="14" t="s">
        <v>32</v>
      </c>
      <c r="F7" s="13">
        <f t="shared" ref="F7:F21" si="0">C7+D7</f>
        <v>17</v>
      </c>
      <c r="G7" s="17"/>
      <c r="H7" s="13"/>
      <c r="I7" s="14" t="str">
        <f t="shared" ref="I7:I19" si="1">E7</f>
        <v>продукти харчування</v>
      </c>
      <c r="J7" s="4">
        <f t="shared" ref="J7:J36" si="2">F7</f>
        <v>17</v>
      </c>
      <c r="K7" s="23"/>
      <c r="M7" s="2"/>
    </row>
    <row r="8" spans="1:13" x14ac:dyDescent="0.25">
      <c r="A8" s="41"/>
      <c r="B8" s="47"/>
      <c r="C8" s="1"/>
      <c r="D8" s="13">
        <v>135.01</v>
      </c>
      <c r="E8" s="14" t="s">
        <v>34</v>
      </c>
      <c r="F8" s="13">
        <f t="shared" si="0"/>
        <v>135.01</v>
      </c>
      <c r="G8" s="17"/>
      <c r="H8" s="13"/>
      <c r="I8" s="14" t="str">
        <f t="shared" si="1"/>
        <v>кондиціонер</v>
      </c>
      <c r="J8" s="4">
        <f t="shared" si="2"/>
        <v>135.01</v>
      </c>
      <c r="K8" s="23"/>
      <c r="M8" s="2"/>
    </row>
    <row r="9" spans="1:13" x14ac:dyDescent="0.25">
      <c r="A9" s="41"/>
      <c r="B9" s="47"/>
      <c r="C9" s="1"/>
      <c r="D9" s="13">
        <v>306</v>
      </c>
      <c r="E9" s="14" t="s">
        <v>35</v>
      </c>
      <c r="F9" s="13">
        <f t="shared" si="0"/>
        <v>306</v>
      </c>
      <c r="G9" s="17"/>
      <c r="H9" s="13"/>
      <c r="I9" s="14" t="str">
        <f t="shared" si="1"/>
        <v>шафа витяжна</v>
      </c>
      <c r="J9" s="4">
        <f t="shared" si="2"/>
        <v>306</v>
      </c>
      <c r="K9" s="23"/>
    </row>
    <row r="10" spans="1:13" x14ac:dyDescent="0.25">
      <c r="A10" s="41"/>
      <c r="B10" s="47"/>
      <c r="C10" s="1"/>
      <c r="D10" s="13">
        <v>17.16</v>
      </c>
      <c r="E10" s="14" t="s">
        <v>36</v>
      </c>
      <c r="F10" s="13">
        <f t="shared" si="0"/>
        <v>17.16</v>
      </c>
      <c r="G10" s="17"/>
      <c r="H10" s="13"/>
      <c r="I10" s="14" t="str">
        <f t="shared" si="1"/>
        <v>мийка для лабораторії</v>
      </c>
      <c r="J10" s="4">
        <f t="shared" si="2"/>
        <v>17.16</v>
      </c>
      <c r="K10" s="23"/>
    </row>
    <row r="11" spans="1:13" x14ac:dyDescent="0.25">
      <c r="A11" s="41"/>
      <c r="B11" s="47"/>
      <c r="C11" s="1"/>
      <c r="D11" s="13">
        <v>191.98</v>
      </c>
      <c r="E11" s="16" t="s">
        <v>37</v>
      </c>
      <c r="F11" s="13">
        <f t="shared" si="0"/>
        <v>191.98</v>
      </c>
      <c r="G11" s="17"/>
      <c r="H11" s="13"/>
      <c r="I11" s="14" t="str">
        <f t="shared" si="1"/>
        <v>канцтовари, бланкова продукція</v>
      </c>
      <c r="J11" s="4">
        <f t="shared" si="2"/>
        <v>191.98</v>
      </c>
      <c r="K11" s="23"/>
    </row>
    <row r="12" spans="1:13" x14ac:dyDescent="0.25">
      <c r="A12" s="41"/>
      <c r="B12" s="47"/>
      <c r="C12" s="1"/>
      <c r="D12" s="13">
        <v>171.08</v>
      </c>
      <c r="E12" s="16" t="s">
        <v>29</v>
      </c>
      <c r="F12" s="13">
        <f t="shared" si="0"/>
        <v>171.08</v>
      </c>
      <c r="G12" s="17"/>
      <c r="H12" s="13"/>
      <c r="I12" s="14" t="str">
        <f t="shared" si="1"/>
        <v>мякий інвентар</v>
      </c>
      <c r="J12" s="4">
        <f t="shared" si="2"/>
        <v>171.08</v>
      </c>
      <c r="K12" s="23"/>
    </row>
    <row r="13" spans="1:13" x14ac:dyDescent="0.25">
      <c r="A13" s="41"/>
      <c r="B13" s="47"/>
      <c r="C13" s="1"/>
      <c r="D13" s="13">
        <v>73.81</v>
      </c>
      <c r="E13" s="16" t="s">
        <v>38</v>
      </c>
      <c r="F13" s="13">
        <f t="shared" si="0"/>
        <v>73.81</v>
      </c>
      <c r="G13" s="17"/>
      <c r="H13" s="13"/>
      <c r="I13" s="14" t="str">
        <f t="shared" si="1"/>
        <v>візки для збору білизни та сміття</v>
      </c>
      <c r="J13" s="4">
        <f t="shared" si="2"/>
        <v>73.81</v>
      </c>
      <c r="K13" s="23"/>
    </row>
    <row r="14" spans="1:13" x14ac:dyDescent="0.25">
      <c r="A14" s="41"/>
      <c r="B14" s="47"/>
      <c r="C14" s="1"/>
      <c r="D14" s="13">
        <v>393.43</v>
      </c>
      <c r="E14" s="14" t="s">
        <v>24</v>
      </c>
      <c r="F14" s="13">
        <f t="shared" si="0"/>
        <v>393.43</v>
      </c>
      <c r="G14" s="17"/>
      <c r="H14" s="13"/>
      <c r="I14" s="14" t="str">
        <f t="shared" si="1"/>
        <v>будівельні матеріали</v>
      </c>
      <c r="J14" s="4">
        <f t="shared" si="2"/>
        <v>393.43</v>
      </c>
      <c r="K14" s="23"/>
    </row>
    <row r="15" spans="1:13" x14ac:dyDescent="0.25">
      <c r="A15" s="41"/>
      <c r="B15" s="47"/>
      <c r="C15" s="1"/>
      <c r="D15" s="13">
        <v>1154.96</v>
      </c>
      <c r="E15" s="14" t="s">
        <v>30</v>
      </c>
      <c r="F15" s="13">
        <f t="shared" si="0"/>
        <v>1154.96</v>
      </c>
      <c r="G15" s="17"/>
      <c r="H15" s="13"/>
      <c r="I15" s="14" t="str">
        <f t="shared" si="1"/>
        <v>господарські товари</v>
      </c>
      <c r="J15" s="4">
        <f t="shared" si="2"/>
        <v>1154.96</v>
      </c>
      <c r="K15" s="23"/>
    </row>
    <row r="16" spans="1:13" x14ac:dyDescent="0.25">
      <c r="A16" s="41"/>
      <c r="B16" s="47"/>
      <c r="C16" s="1"/>
      <c r="D16" s="13">
        <v>31.09</v>
      </c>
      <c r="E16" s="14" t="s">
        <v>39</v>
      </c>
      <c r="F16" s="13">
        <f t="shared" si="0"/>
        <v>31.09</v>
      </c>
      <c r="G16" s="17"/>
      <c r="H16" s="13"/>
      <c r="I16" s="14" t="str">
        <f t="shared" si="1"/>
        <v>жалюзі</v>
      </c>
      <c r="J16" s="4">
        <f t="shared" si="2"/>
        <v>31.09</v>
      </c>
      <c r="K16" s="23"/>
    </row>
    <row r="17" spans="1:13" x14ac:dyDescent="0.25">
      <c r="A17" s="41"/>
      <c r="B17" s="47"/>
      <c r="C17" s="1"/>
      <c r="D17" s="13">
        <v>31.83</v>
      </c>
      <c r="E17" s="14" t="s">
        <v>28</v>
      </c>
      <c r="F17" s="13">
        <f t="shared" si="0"/>
        <v>31.83</v>
      </c>
      <c r="G17" s="17"/>
      <c r="H17" s="13"/>
      <c r="I17" s="14" t="str">
        <f t="shared" si="1"/>
        <v>побутова техніка</v>
      </c>
      <c r="J17" s="4">
        <f t="shared" si="2"/>
        <v>31.83</v>
      </c>
      <c r="K17" s="23"/>
    </row>
    <row r="18" spans="1:13" x14ac:dyDescent="0.25">
      <c r="A18" s="41"/>
      <c r="B18" s="47"/>
      <c r="C18" s="1"/>
      <c r="D18" s="13">
        <v>1150.83</v>
      </c>
      <c r="E18" s="14" t="s">
        <v>20</v>
      </c>
      <c r="F18" s="13">
        <f t="shared" si="0"/>
        <v>1150.83</v>
      </c>
      <c r="G18" s="17"/>
      <c r="H18" s="13"/>
      <c r="I18" s="14" t="str">
        <f t="shared" si="1"/>
        <v>меблі</v>
      </c>
      <c r="J18" s="4">
        <f t="shared" si="2"/>
        <v>1150.83</v>
      </c>
      <c r="K18" s="23"/>
    </row>
    <row r="19" spans="1:13" x14ac:dyDescent="0.25">
      <c r="A19" s="41"/>
      <c r="B19" s="47"/>
      <c r="C19" s="1"/>
      <c r="D19" s="13">
        <v>333</v>
      </c>
      <c r="E19" s="14" t="s">
        <v>42</v>
      </c>
      <c r="F19" s="13">
        <f t="shared" si="0"/>
        <v>333</v>
      </c>
      <c r="G19" s="17"/>
      <c r="H19" s="13"/>
      <c r="I19" s="14" t="str">
        <f t="shared" si="1"/>
        <v>амплікатор (апарат для генетики)</v>
      </c>
      <c r="J19" s="4">
        <f t="shared" si="2"/>
        <v>333</v>
      </c>
      <c r="K19" s="23"/>
    </row>
    <row r="20" spans="1:13" ht="25.5" x14ac:dyDescent="0.25">
      <c r="A20" s="41"/>
      <c r="B20" s="47"/>
      <c r="C20" s="1"/>
      <c r="D20" s="13">
        <v>246.21</v>
      </c>
      <c r="E20" s="14" t="s">
        <v>40</v>
      </c>
      <c r="F20" s="13">
        <f t="shared" si="0"/>
        <v>246.21</v>
      </c>
      <c r="G20" s="17"/>
      <c r="H20" s="13"/>
      <c r="I20" s="14" t="str">
        <f t="shared" ref="I7:I36" si="3">E20</f>
        <v>запасні частини до медичного обладнання</v>
      </c>
      <c r="J20" s="4">
        <f t="shared" si="2"/>
        <v>246.21</v>
      </c>
      <c r="K20" s="23"/>
    </row>
    <row r="21" spans="1:13" x14ac:dyDescent="0.25">
      <c r="A21" s="41"/>
      <c r="B21" s="48"/>
      <c r="C21" s="1"/>
      <c r="D21" s="13">
        <f>51.53-0.04</f>
        <v>51.49</v>
      </c>
      <c r="E21" s="14" t="s">
        <v>41</v>
      </c>
      <c r="F21" s="13">
        <f t="shared" si="0"/>
        <v>51.49</v>
      </c>
      <c r="G21" s="17"/>
      <c r="H21" s="13"/>
      <c r="I21" s="14" t="str">
        <f t="shared" si="3"/>
        <v>інше</v>
      </c>
      <c r="J21" s="4">
        <f t="shared" si="2"/>
        <v>51.49</v>
      </c>
      <c r="K21" s="23"/>
    </row>
    <row r="22" spans="1:13" x14ac:dyDescent="0.25">
      <c r="A22" s="41"/>
      <c r="B22" s="12" t="s">
        <v>43</v>
      </c>
      <c r="C22" s="1"/>
      <c r="D22" s="13">
        <v>10.92</v>
      </c>
      <c r="E22" s="14" t="s">
        <v>57</v>
      </c>
      <c r="F22" s="13">
        <v>10.92</v>
      </c>
      <c r="G22" s="17"/>
      <c r="H22" s="13"/>
      <c r="I22" s="14" t="str">
        <f t="shared" si="3"/>
        <v>рушники</v>
      </c>
      <c r="J22" s="4">
        <f t="shared" si="2"/>
        <v>10.92</v>
      </c>
      <c r="K22" s="23"/>
    </row>
    <row r="23" spans="1:13" x14ac:dyDescent="0.25">
      <c r="A23" s="41"/>
      <c r="B23" s="14" t="s">
        <v>44</v>
      </c>
      <c r="C23" s="1"/>
      <c r="D23" s="13">
        <v>7.5</v>
      </c>
      <c r="E23" s="14" t="s">
        <v>32</v>
      </c>
      <c r="F23" s="13">
        <v>7.5</v>
      </c>
      <c r="G23" s="17"/>
      <c r="H23" s="13"/>
      <c r="I23" s="14" t="str">
        <f t="shared" si="3"/>
        <v>продукти харчування</v>
      </c>
      <c r="J23" s="4">
        <f t="shared" si="2"/>
        <v>7.5</v>
      </c>
      <c r="K23" s="23"/>
      <c r="M23" s="2"/>
    </row>
    <row r="24" spans="1:13" ht="25.5" x14ac:dyDescent="0.25">
      <c r="A24" s="41"/>
      <c r="B24" s="14" t="s">
        <v>45</v>
      </c>
      <c r="C24" s="1"/>
      <c r="D24" s="13">
        <v>1</v>
      </c>
      <c r="E24" s="14" t="s">
        <v>58</v>
      </c>
      <c r="F24" s="13">
        <v>1</v>
      </c>
      <c r="G24" s="12"/>
      <c r="H24" s="13"/>
      <c r="I24" s="14" t="str">
        <f t="shared" si="3"/>
        <v>вироби медичного призначення</v>
      </c>
      <c r="J24" s="4">
        <f t="shared" si="2"/>
        <v>1</v>
      </c>
      <c r="K24" s="23"/>
      <c r="M24" s="2"/>
    </row>
    <row r="25" spans="1:13" ht="25.5" x14ac:dyDescent="0.25">
      <c r="A25" s="41"/>
      <c r="B25" s="14" t="s">
        <v>46</v>
      </c>
      <c r="C25" s="1"/>
      <c r="D25" s="13">
        <v>104.91</v>
      </c>
      <c r="E25" s="14" t="s">
        <v>58</v>
      </c>
      <c r="F25" s="13">
        <v>104.91</v>
      </c>
      <c r="G25" s="12"/>
      <c r="H25" s="13"/>
      <c r="I25" s="14" t="str">
        <f t="shared" si="3"/>
        <v>вироби медичного призначення</v>
      </c>
      <c r="J25" s="4">
        <f t="shared" si="2"/>
        <v>104.91</v>
      </c>
      <c r="K25" s="23"/>
      <c r="M25" s="2"/>
    </row>
    <row r="26" spans="1:13" ht="42.75" customHeight="1" x14ac:dyDescent="0.25">
      <c r="A26" s="41"/>
      <c r="B26" s="12" t="s">
        <v>47</v>
      </c>
      <c r="C26" s="1"/>
      <c r="D26" s="13">
        <v>4.41</v>
      </c>
      <c r="E26" s="16" t="s">
        <v>59</v>
      </c>
      <c r="F26" s="13">
        <v>4.41</v>
      </c>
      <c r="G26" s="12"/>
      <c r="H26" s="13"/>
      <c r="I26" s="14" t="str">
        <f t="shared" si="3"/>
        <v>гніздо для позиціонування, укладка для положення  на животі, мультифункціональна укладка</v>
      </c>
      <c r="J26" s="4">
        <f t="shared" si="2"/>
        <v>4.41</v>
      </c>
      <c r="K26" s="23"/>
      <c r="M26" s="2"/>
    </row>
    <row r="27" spans="1:13" ht="23.25" customHeight="1" x14ac:dyDescent="0.25">
      <c r="A27" s="41"/>
      <c r="B27" s="12" t="s">
        <v>48</v>
      </c>
      <c r="C27" s="1"/>
      <c r="D27" s="13">
        <v>16.100000000000001</v>
      </c>
      <c r="E27" s="16" t="s">
        <v>60</v>
      </c>
      <c r="F27" s="13">
        <v>16.100000000000001</v>
      </c>
      <c r="G27" s="12"/>
      <c r="H27" s="13"/>
      <c r="I27" s="14" t="str">
        <f t="shared" si="3"/>
        <v>шприц інєкційний 1 мл. стерильний одноразовий</v>
      </c>
      <c r="J27" s="4">
        <f t="shared" si="2"/>
        <v>16.100000000000001</v>
      </c>
      <c r="K27" s="23"/>
      <c r="M27" s="2"/>
    </row>
    <row r="28" spans="1:13" ht="16.5" customHeight="1" x14ac:dyDescent="0.25">
      <c r="A28" s="41"/>
      <c r="B28" s="12" t="s">
        <v>49</v>
      </c>
      <c r="C28" s="1"/>
      <c r="D28" s="13">
        <v>8.1</v>
      </c>
      <c r="E28" s="16" t="s">
        <v>25</v>
      </c>
      <c r="F28" s="13">
        <v>8.1</v>
      </c>
      <c r="G28" s="12"/>
      <c r="H28" s="13"/>
      <c r="I28" s="14" t="str">
        <f t="shared" si="3"/>
        <v>медикаменти</v>
      </c>
      <c r="J28" s="4">
        <f t="shared" si="2"/>
        <v>8.1</v>
      </c>
      <c r="K28" s="23"/>
      <c r="M28" s="2"/>
    </row>
    <row r="29" spans="1:13" ht="16.5" customHeight="1" x14ac:dyDescent="0.25">
      <c r="A29" s="41"/>
      <c r="B29" s="12" t="s">
        <v>50</v>
      </c>
      <c r="C29" s="1"/>
      <c r="D29" s="13">
        <v>49.9</v>
      </c>
      <c r="E29" s="16" t="s">
        <v>61</v>
      </c>
      <c r="F29" s="13">
        <v>49.9</v>
      </c>
      <c r="G29" s="12"/>
      <c r="H29" s="13"/>
      <c r="I29" s="14" t="str">
        <f t="shared" si="3"/>
        <v>холодильник</v>
      </c>
      <c r="J29" s="4">
        <f t="shared" si="2"/>
        <v>49.9</v>
      </c>
      <c r="K29" s="23"/>
      <c r="M29" s="2"/>
    </row>
    <row r="30" spans="1:13" ht="16.5" customHeight="1" x14ac:dyDescent="0.25">
      <c r="A30" s="41"/>
      <c r="B30" s="12" t="s">
        <v>51</v>
      </c>
      <c r="C30" s="1"/>
      <c r="D30" s="13">
        <v>3.82</v>
      </c>
      <c r="E30" s="16" t="s">
        <v>25</v>
      </c>
      <c r="F30" s="13">
        <v>3.82</v>
      </c>
      <c r="G30" s="12"/>
      <c r="H30" s="13"/>
      <c r="I30" s="14" t="str">
        <f t="shared" si="3"/>
        <v>медикаменти</v>
      </c>
      <c r="J30" s="4">
        <f t="shared" si="2"/>
        <v>3.82</v>
      </c>
      <c r="K30" s="23"/>
      <c r="M30" s="2"/>
    </row>
    <row r="31" spans="1:13" ht="16.5" customHeight="1" x14ac:dyDescent="0.25">
      <c r="A31" s="41"/>
      <c r="B31" s="12" t="s">
        <v>52</v>
      </c>
      <c r="C31" s="1"/>
      <c r="D31" s="13">
        <v>85</v>
      </c>
      <c r="E31" s="16" t="s">
        <v>25</v>
      </c>
      <c r="F31" s="13">
        <v>85</v>
      </c>
      <c r="G31" s="12"/>
      <c r="H31" s="13"/>
      <c r="I31" s="14" t="str">
        <f t="shared" si="3"/>
        <v>медикаменти</v>
      </c>
      <c r="J31" s="4">
        <f t="shared" si="2"/>
        <v>85</v>
      </c>
      <c r="K31" s="23"/>
      <c r="M31" s="2"/>
    </row>
    <row r="32" spans="1:13" ht="16.5" customHeight="1" x14ac:dyDescent="0.25">
      <c r="A32" s="41"/>
      <c r="B32" s="12" t="s">
        <v>53</v>
      </c>
      <c r="C32" s="1"/>
      <c r="D32" s="13">
        <v>13.28</v>
      </c>
      <c r="E32" s="16" t="s">
        <v>25</v>
      </c>
      <c r="F32" s="13">
        <v>13.28</v>
      </c>
      <c r="G32" s="12"/>
      <c r="H32" s="13"/>
      <c r="I32" s="14" t="str">
        <f t="shared" si="3"/>
        <v>медикаменти</v>
      </c>
      <c r="J32" s="4">
        <f t="shared" si="2"/>
        <v>13.28</v>
      </c>
      <c r="K32" s="23"/>
      <c r="M32" s="2"/>
    </row>
    <row r="33" spans="1:13" ht="16.5" customHeight="1" x14ac:dyDescent="0.25">
      <c r="A33" s="41"/>
      <c r="B33" s="50" t="s">
        <v>54</v>
      </c>
      <c r="C33" s="1"/>
      <c r="D33" s="13">
        <v>90.32</v>
      </c>
      <c r="E33" s="14" t="s">
        <v>62</v>
      </c>
      <c r="F33" s="13">
        <v>90.32</v>
      </c>
      <c r="G33" s="12"/>
      <c r="H33" s="13"/>
      <c r="I33" s="14" t="str">
        <f t="shared" si="3"/>
        <v>медичний інструментарій</v>
      </c>
      <c r="J33" s="4">
        <f t="shared" si="2"/>
        <v>90.32</v>
      </c>
      <c r="K33" s="23"/>
      <c r="M33" s="2"/>
    </row>
    <row r="34" spans="1:13" ht="25.5" x14ac:dyDescent="0.25">
      <c r="A34" s="41"/>
      <c r="B34" s="51"/>
      <c r="C34" s="1"/>
      <c r="D34" s="13">
        <v>188.34</v>
      </c>
      <c r="E34" s="14" t="s">
        <v>31</v>
      </c>
      <c r="F34" s="13">
        <v>188.34</v>
      </c>
      <c r="G34" s="12"/>
      <c r="H34" s="13"/>
      <c r="I34" s="14" t="str">
        <f t="shared" si="3"/>
        <v>медикаменти та вироби медичного призначення</v>
      </c>
      <c r="J34" s="4">
        <f t="shared" si="2"/>
        <v>188.34</v>
      </c>
      <c r="K34" s="23"/>
      <c r="M34" s="2"/>
    </row>
    <row r="35" spans="1:13" ht="24" customHeight="1" x14ac:dyDescent="0.25">
      <c r="A35" s="41"/>
      <c r="B35" s="49" t="s">
        <v>55</v>
      </c>
      <c r="C35" s="1"/>
      <c r="D35" s="13">
        <v>73.19</v>
      </c>
      <c r="E35" s="14" t="s">
        <v>63</v>
      </c>
      <c r="F35" s="13">
        <v>73.19</v>
      </c>
      <c r="G35" s="12"/>
      <c r="H35" s="13"/>
      <c r="I35" s="14" t="str">
        <f t="shared" si="3"/>
        <v>медінструментарій, антисептики, вироби медичного призначення</v>
      </c>
      <c r="J35" s="4">
        <f t="shared" si="2"/>
        <v>73.19</v>
      </c>
      <c r="K35" s="23"/>
      <c r="M35" s="2"/>
    </row>
    <row r="36" spans="1:13" ht="30" x14ac:dyDescent="0.25">
      <c r="A36" s="41"/>
      <c r="B36" s="52" t="s">
        <v>56</v>
      </c>
      <c r="C36" s="1"/>
      <c r="D36" s="13">
        <v>103.21</v>
      </c>
      <c r="E36" s="14" t="s">
        <v>64</v>
      </c>
      <c r="F36" s="13">
        <v>103.21</v>
      </c>
      <c r="G36" s="12"/>
      <c r="H36" s="13"/>
      <c r="I36" s="14" t="str">
        <f t="shared" si="3"/>
        <v>комплекти для новонароджених, засоби гігієни</v>
      </c>
      <c r="J36" s="4">
        <f t="shared" si="2"/>
        <v>103.21</v>
      </c>
      <c r="K36" s="23"/>
      <c r="M36" s="2"/>
    </row>
    <row r="37" spans="1:13" ht="25.5" x14ac:dyDescent="0.25">
      <c r="A37" s="42"/>
      <c r="B37" s="14" t="s">
        <v>26</v>
      </c>
      <c r="C37" s="13">
        <v>345.15</v>
      </c>
      <c r="D37" s="13">
        <v>0</v>
      </c>
      <c r="E37" s="14"/>
      <c r="F37" s="13">
        <f t="shared" ref="F22:F37" si="4">C37+D37</f>
        <v>345.15</v>
      </c>
      <c r="G37" s="14" t="s">
        <v>65</v>
      </c>
      <c r="H37" s="13">
        <v>91.9</v>
      </c>
      <c r="I37" s="14"/>
      <c r="J37" s="4">
        <v>0</v>
      </c>
      <c r="K37" s="23">
        <f>F37-H37</f>
        <v>253.25</v>
      </c>
      <c r="M37" s="2"/>
    </row>
    <row r="38" spans="1:13" x14ac:dyDescent="0.25">
      <c r="A38" s="30" t="s">
        <v>33</v>
      </c>
      <c r="B38" s="12"/>
      <c r="C38" s="13">
        <f>SUM(C6:C37)</f>
        <v>345.15</v>
      </c>
      <c r="D38" s="13">
        <f>SUM(D6:D37)</f>
        <v>5999.04</v>
      </c>
      <c r="E38" s="14"/>
      <c r="F38" s="13">
        <f>SUM(F6:F37)</f>
        <v>6344.19</v>
      </c>
      <c r="G38" s="12"/>
      <c r="H38" s="15">
        <f>SUM(H37)</f>
        <v>91.9</v>
      </c>
      <c r="I38" s="14"/>
      <c r="J38" s="4">
        <f>SUM(J6:J37)</f>
        <v>5999.04</v>
      </c>
      <c r="K38" s="23">
        <f>F38-H38-J38</f>
        <v>253.25</v>
      </c>
    </row>
    <row r="39" spans="1:13" ht="15.75" thickBot="1" x14ac:dyDescent="0.3">
      <c r="A39" s="24" t="s">
        <v>4</v>
      </c>
      <c r="B39" s="25"/>
      <c r="C39" s="26">
        <f>C38</f>
        <v>345.15</v>
      </c>
      <c r="D39" s="27">
        <f>SUM(D6:D37)</f>
        <v>5999.04</v>
      </c>
      <c r="E39" s="28" t="s">
        <v>16</v>
      </c>
      <c r="F39" s="27">
        <f>C39+D39</f>
        <v>6344.19</v>
      </c>
      <c r="G39" s="28" t="s">
        <v>16</v>
      </c>
      <c r="H39" s="26">
        <f>H38</f>
        <v>91.9</v>
      </c>
      <c r="I39" s="28" t="s">
        <v>16</v>
      </c>
      <c r="J39" s="27">
        <f>SUM(J6:J36)</f>
        <v>5999.04</v>
      </c>
      <c r="K39" s="29">
        <f>F39-H39-J39</f>
        <v>253.25</v>
      </c>
    </row>
    <row r="40" spans="1:13" x14ac:dyDescent="0.25">
      <c r="A40" s="8"/>
      <c r="B40" s="9"/>
      <c r="C40" s="10"/>
      <c r="D40" s="10"/>
      <c r="E40" s="11"/>
      <c r="F40" s="10"/>
      <c r="G40" s="11"/>
      <c r="H40" s="10"/>
      <c r="I40" s="11"/>
      <c r="J40" s="10"/>
      <c r="K40" s="10"/>
    </row>
    <row r="42" spans="1:13" ht="18.75" x14ac:dyDescent="0.3">
      <c r="B42" s="43" t="s">
        <v>67</v>
      </c>
      <c r="C42" s="43"/>
      <c r="D42" s="43"/>
      <c r="E42" s="7" t="s">
        <v>21</v>
      </c>
      <c r="F42" s="7"/>
      <c r="G42" s="7"/>
      <c r="I42" s="2"/>
      <c r="J42" s="2"/>
      <c r="K42" s="2"/>
    </row>
    <row r="43" spans="1:13" ht="9" customHeight="1" x14ac:dyDescent="0.3">
      <c r="B43" s="19"/>
      <c r="C43" s="19"/>
      <c r="D43" s="19"/>
      <c r="E43" s="7"/>
      <c r="F43" s="7"/>
      <c r="G43" s="7"/>
      <c r="I43" s="2"/>
      <c r="J43" s="2"/>
    </row>
    <row r="44" spans="1:13" ht="18.75" x14ac:dyDescent="0.3">
      <c r="B44" s="43" t="s">
        <v>18</v>
      </c>
      <c r="C44" s="43"/>
      <c r="D44" s="43"/>
      <c r="E44" s="7" t="s">
        <v>22</v>
      </c>
      <c r="F44" s="7"/>
      <c r="G44" s="7"/>
    </row>
    <row r="45" spans="1:13" ht="15" customHeight="1" x14ac:dyDescent="0.3">
      <c r="B45" s="21"/>
      <c r="C45" s="21"/>
      <c r="D45" s="21"/>
      <c r="E45" s="7"/>
      <c r="F45" s="7"/>
      <c r="G45" s="7"/>
    </row>
    <row r="46" spans="1:13" ht="18.75" x14ac:dyDescent="0.3">
      <c r="B46" s="20" t="s">
        <v>23</v>
      </c>
      <c r="C46" s="18"/>
      <c r="D46" s="18"/>
      <c r="E46" s="7"/>
      <c r="F46" s="7"/>
      <c r="G46" s="7"/>
    </row>
    <row r="47" spans="1:13" ht="18.75" x14ac:dyDescent="0.3">
      <c r="B47" s="18"/>
      <c r="C47" s="18"/>
      <c r="D47" s="18"/>
      <c r="E47" s="7"/>
      <c r="F47" s="7"/>
      <c r="G47" s="7"/>
    </row>
    <row r="48" spans="1:13" ht="15.75" x14ac:dyDescent="0.25">
      <c r="B48" s="5"/>
      <c r="C48" s="6"/>
      <c r="D48" s="6"/>
    </row>
    <row r="50" spans="2:4" ht="15.75" x14ac:dyDescent="0.25">
      <c r="B50" s="45"/>
      <c r="C50" s="45"/>
      <c r="D50" s="45"/>
    </row>
    <row r="51" spans="2:4" x14ac:dyDescent="0.25">
      <c r="B51" s="44"/>
      <c r="C51" s="44"/>
      <c r="D51" s="44"/>
    </row>
  </sheetData>
  <mergeCells count="16">
    <mergeCell ref="A6:A37"/>
    <mergeCell ref="B44:D44"/>
    <mergeCell ref="B51:D51"/>
    <mergeCell ref="B50:D50"/>
    <mergeCell ref="B42:D42"/>
    <mergeCell ref="B6:B21"/>
    <mergeCell ref="B33:B34"/>
    <mergeCell ref="A1:K1"/>
    <mergeCell ref="A2:K2"/>
    <mergeCell ref="A3:K3"/>
    <mergeCell ref="C4:E4"/>
    <mergeCell ref="B4:B5"/>
    <mergeCell ref="A4:A5"/>
    <mergeCell ref="F4:F5"/>
    <mergeCell ref="G4:J4"/>
    <mergeCell ref="K4:K5"/>
  </mergeCells>
  <pageMargins left="0.31496062992125984" right="0.11811023622047245" top="0.35433070866141736" bottom="0.15748031496062992" header="0.31496062992125984" footer="0.31496062992125984"/>
  <pageSetup paperSize="9" scale="63" orientation="landscape" verticalDpi="0" r:id="rId1"/>
  <rowBreaks count="1" manualBreakCount="1">
    <brk id="4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2024-04-02T09:30:23Z</cp:lastPrinted>
  <dcterms:created xsi:type="dcterms:W3CDTF">2018-08-28T05:57:16Z</dcterms:created>
  <dcterms:modified xsi:type="dcterms:W3CDTF">2024-04-02T09:31:03Z</dcterms:modified>
</cp:coreProperties>
</file>